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-15" yWindow="-15" windowWidth="28860" windowHeight="12795" activeTab="1"/>
  </bookViews>
  <sheets>
    <sheet name="1-ΜΑΘΗΜΑΤΑ" sheetId="22" r:id="rId1"/>
    <sheet name="2-ΠΡΟΓΡΑΜΜΑ" sheetId="23" r:id="rId2"/>
    <sheet name="3-ΑΙΘΟΥΣΕΣ" sheetId="15" r:id="rId3"/>
  </sheets>
  <definedNames>
    <definedName name="_xlnm._FilterDatabase" localSheetId="0" hidden="1">'1-ΜΑΘΗΜΑΤΑ'!$A$5:$H$79</definedName>
    <definedName name="_xlnm._FilterDatabase" localSheetId="1" hidden="1">'2-ΠΡΟΓΡΑΜΜΑ'!$D$51:$D$56</definedName>
    <definedName name="_xlnm.Print_Area" localSheetId="0">'1-ΜΑΘΗΜΑΤΑ'!$B$7:$G$74</definedName>
    <definedName name="_xlnm.Print_Area" localSheetId="1">'2-ΠΡΟΓΡΑΜΜΑ'!$B$4:$Q$44</definedName>
    <definedName name="_xlnm.Print_Area" localSheetId="2">'3-ΑΙΘΟΥΣΕΣ'!$B$149:$W$182</definedName>
    <definedName name="_xlnm.Print_Titles" localSheetId="1">'2-ΠΡΟΓΡΑΜΜΑ'!$B:$B,'2-ΠΡΟΓΡΑΜΜΑ'!$2:$2</definedName>
  </definedNames>
  <calcPr calcId="124519"/>
</workbook>
</file>

<file path=xl/calcChain.xml><?xml version="1.0" encoding="utf-8"?>
<calcChain xmlns="http://schemas.openxmlformats.org/spreadsheetml/2006/main">
  <c r="B40" i="15"/>
  <c r="B3"/>
  <c r="C32" i="23"/>
  <c r="F28"/>
  <c r="C501" i="15"/>
  <c r="A43" i="23"/>
  <c r="A37"/>
  <c r="A31"/>
  <c r="A25"/>
  <c r="A19"/>
  <c r="A13"/>
  <c r="A7"/>
  <c r="C1"/>
  <c r="H1"/>
  <c r="D1"/>
  <c r="E1"/>
  <c r="F1"/>
  <c r="G1"/>
  <c r="I1"/>
  <c r="J1"/>
  <c r="K1"/>
  <c r="L1"/>
  <c r="M1"/>
  <c r="N1"/>
  <c r="O1"/>
  <c r="P1"/>
  <c r="Q1"/>
  <c r="C8"/>
  <c r="Q2"/>
  <c r="P2"/>
  <c r="O2"/>
  <c r="N2"/>
  <c r="M2"/>
  <c r="L2"/>
  <c r="K2"/>
  <c r="J2"/>
  <c r="I2"/>
  <c r="H2"/>
  <c r="G2"/>
  <c r="F2"/>
  <c r="E2"/>
  <c r="D2"/>
  <c r="F8" i="22"/>
  <c r="Q8" i="23"/>
  <c r="H8"/>
  <c r="I8"/>
  <c r="J8"/>
  <c r="K8"/>
  <c r="F8"/>
  <c r="G8"/>
  <c r="Q42"/>
  <c r="Q41"/>
  <c r="Q40"/>
  <c r="P41"/>
  <c r="P40"/>
  <c r="O41"/>
  <c r="O40"/>
  <c r="N41"/>
  <c r="N40"/>
  <c r="M41"/>
  <c r="M40"/>
  <c r="L41"/>
  <c r="L40"/>
  <c r="K41"/>
  <c r="K40"/>
  <c r="J42"/>
  <c r="J41"/>
  <c r="J40"/>
  <c r="I41"/>
  <c r="I40"/>
  <c r="H42"/>
  <c r="H41"/>
  <c r="H40"/>
  <c r="G42"/>
  <c r="G41"/>
  <c r="G40"/>
  <c r="F42"/>
  <c r="F41"/>
  <c r="F40"/>
  <c r="E42"/>
  <c r="E41"/>
  <c r="E40"/>
  <c r="C41"/>
  <c r="C40"/>
  <c r="D41"/>
  <c r="D40"/>
  <c r="Q36"/>
  <c r="Q35"/>
  <c r="Q34"/>
  <c r="P35"/>
  <c r="P34"/>
  <c r="O35"/>
  <c r="O34"/>
  <c r="N35"/>
  <c r="N34"/>
  <c r="M35"/>
  <c r="M34"/>
  <c r="L35"/>
  <c r="L34"/>
  <c r="K35"/>
  <c r="K34"/>
  <c r="J35"/>
  <c r="J34"/>
  <c r="I35"/>
  <c r="I34"/>
  <c r="H36"/>
  <c r="H35"/>
  <c r="H34"/>
  <c r="G35"/>
  <c r="G34"/>
  <c r="F35"/>
  <c r="F34"/>
  <c r="E35"/>
  <c r="E34"/>
  <c r="D35"/>
  <c r="D34"/>
  <c r="C35"/>
  <c r="C34"/>
  <c r="Q28"/>
  <c r="Q29"/>
  <c r="Q30"/>
  <c r="O29"/>
  <c r="O28"/>
  <c r="P29"/>
  <c r="P28"/>
  <c r="N29"/>
  <c r="N28"/>
  <c r="M29"/>
  <c r="M28"/>
  <c r="L29"/>
  <c r="L28"/>
  <c r="K29"/>
  <c r="K28"/>
  <c r="J29"/>
  <c r="J28"/>
  <c r="I29"/>
  <c r="I28"/>
  <c r="G29"/>
  <c r="G28"/>
  <c r="F29"/>
  <c r="E29"/>
  <c r="E28"/>
  <c r="D29"/>
  <c r="D28"/>
  <c r="C29"/>
  <c r="C28"/>
  <c r="H29"/>
  <c r="H28"/>
  <c r="H30"/>
  <c r="N23"/>
  <c r="N22"/>
  <c r="Q24"/>
  <c r="Q23"/>
  <c r="Q22"/>
  <c r="P23"/>
  <c r="P22"/>
  <c r="O24"/>
  <c r="O23"/>
  <c r="O22"/>
  <c r="M24"/>
  <c r="M23"/>
  <c r="M22"/>
  <c r="L23"/>
  <c r="L22"/>
  <c r="K24"/>
  <c r="K23"/>
  <c r="K22"/>
  <c r="J23"/>
  <c r="J22"/>
  <c r="I24"/>
  <c r="I23"/>
  <c r="I22"/>
  <c r="H24"/>
  <c r="H23"/>
  <c r="H22"/>
  <c r="F23"/>
  <c r="F22"/>
  <c r="G23"/>
  <c r="G22"/>
  <c r="E24"/>
  <c r="E23"/>
  <c r="E22"/>
  <c r="D23"/>
  <c r="D22"/>
  <c r="C23"/>
  <c r="C22"/>
  <c r="Q10"/>
  <c r="P10"/>
  <c r="O10"/>
  <c r="N10"/>
  <c r="M10"/>
  <c r="L10"/>
  <c r="K10"/>
  <c r="I10"/>
  <c r="H10"/>
  <c r="G10"/>
  <c r="F10"/>
  <c r="E10"/>
  <c r="D10"/>
  <c r="C10"/>
  <c r="Q18"/>
  <c r="Q17"/>
  <c r="Q16"/>
  <c r="P17"/>
  <c r="P16"/>
  <c r="O17"/>
  <c r="O16"/>
  <c r="N17"/>
  <c r="N16"/>
  <c r="M18"/>
  <c r="M17"/>
  <c r="M16"/>
  <c r="L17"/>
  <c r="L16"/>
  <c r="K17"/>
  <c r="K16"/>
  <c r="J17"/>
  <c r="J16"/>
  <c r="H16"/>
  <c r="I16"/>
  <c r="H17"/>
  <c r="I17"/>
  <c r="H18"/>
  <c r="I18"/>
  <c r="G18"/>
  <c r="G17"/>
  <c r="G16"/>
  <c r="F17"/>
  <c r="F16"/>
  <c r="D16"/>
  <c r="E16"/>
  <c r="D17"/>
  <c r="E17"/>
  <c r="D18"/>
  <c r="E18"/>
  <c r="C17"/>
  <c r="C16"/>
  <c r="Q12"/>
  <c r="Q11"/>
  <c r="P12"/>
  <c r="P11"/>
  <c r="O12"/>
  <c r="O11"/>
  <c r="N12"/>
  <c r="N11"/>
  <c r="M12"/>
  <c r="M11"/>
  <c r="L12"/>
  <c r="L11"/>
  <c r="K11"/>
  <c r="I11"/>
  <c r="H11"/>
  <c r="H12"/>
  <c r="D11"/>
  <c r="E11"/>
  <c r="F11"/>
  <c r="G11"/>
  <c r="D12"/>
  <c r="C11"/>
  <c r="D14"/>
  <c r="H14"/>
  <c r="L14"/>
  <c r="M14"/>
  <c r="N14"/>
  <c r="O14"/>
  <c r="P14"/>
  <c r="Q14"/>
  <c r="P4"/>
  <c r="P5"/>
  <c r="Q5"/>
  <c r="Q6"/>
  <c r="O4"/>
  <c r="O5"/>
  <c r="N4"/>
  <c r="N5"/>
  <c r="M4"/>
  <c r="M5"/>
  <c r="F4"/>
  <c r="G4"/>
  <c r="H4"/>
  <c r="I4"/>
  <c r="J4"/>
  <c r="K4"/>
  <c r="L4"/>
  <c r="F5"/>
  <c r="G5"/>
  <c r="H5"/>
  <c r="I5"/>
  <c r="J5"/>
  <c r="K5"/>
  <c r="L5"/>
  <c r="F6"/>
  <c r="G6"/>
  <c r="H6"/>
  <c r="I6"/>
  <c r="J6"/>
  <c r="K6"/>
  <c r="E5"/>
  <c r="E4"/>
  <c r="C4"/>
  <c r="C5"/>
  <c r="D4"/>
  <c r="F10" i="22"/>
  <c r="D6" i="23" s="1"/>
  <c r="D5"/>
  <c r="F7" i="22"/>
  <c r="L6" i="23" s="1"/>
  <c r="C6"/>
  <c r="F79" i="22"/>
  <c r="F72"/>
  <c r="F71"/>
  <c r="P42" i="23" s="1"/>
  <c r="F67" i="22"/>
  <c r="N42" i="23"/>
  <c r="F68" i="22"/>
  <c r="F74" s="1"/>
  <c r="F69"/>
  <c r="F70"/>
  <c r="M42" i="23"/>
  <c r="F66" i="22"/>
  <c r="D42" i="23"/>
  <c r="F62" i="22"/>
  <c r="F63"/>
  <c r="I42" i="23" s="1"/>
  <c r="F64" i="22"/>
  <c r="O42" i="23" s="1"/>
  <c r="F65" i="22"/>
  <c r="K42" i="23" s="1"/>
  <c r="F61" i="22"/>
  <c r="L42" i="23" s="1"/>
  <c r="F58" i="22"/>
  <c r="P36" i="23"/>
  <c r="F57" i="22"/>
  <c r="K36" i="23" s="1"/>
  <c r="F56" i="22"/>
  <c r="F54"/>
  <c r="F55"/>
  <c r="N36" i="23" s="1"/>
  <c r="F52" i="22"/>
  <c r="D36" i="23" s="1"/>
  <c r="F53" i="22"/>
  <c r="L36" i="23" s="1"/>
  <c r="F51" i="22"/>
  <c r="F46"/>
  <c r="J36" i="23" s="1"/>
  <c r="F47" i="22"/>
  <c r="C36" i="23" s="1"/>
  <c r="F48" i="22"/>
  <c r="M36" i="23"/>
  <c r="F49" i="22"/>
  <c r="F50"/>
  <c r="O36" i="23" s="1"/>
  <c r="F41" i="22"/>
  <c r="F42"/>
  <c r="F43"/>
  <c r="F44"/>
  <c r="F45"/>
  <c r="F39"/>
  <c r="J30" i="23" s="1"/>
  <c r="F37" i="22"/>
  <c r="M30" i="23"/>
  <c r="F38" i="22"/>
  <c r="D30" i="23" s="1"/>
  <c r="F40" i="22"/>
  <c r="F31"/>
  <c r="F30" i="23"/>
  <c r="F32" i="22"/>
  <c r="L30" i="23"/>
  <c r="F33" i="22"/>
  <c r="F34"/>
  <c r="I30" i="23" s="1"/>
  <c r="F35" i="22"/>
  <c r="C30" i="23"/>
  <c r="F26" i="22"/>
  <c r="J24" i="23" s="1"/>
  <c r="F27" i="22"/>
  <c r="N24" i="23" s="1"/>
  <c r="L24"/>
  <c r="F28" i="22"/>
  <c r="D24" i="23" s="1"/>
  <c r="F29" i="22"/>
  <c r="F30"/>
  <c r="F24" i="23" s="1"/>
  <c r="F25" i="22"/>
  <c r="C24" i="23"/>
  <c r="F21" i="22"/>
  <c r="F18" i="23" s="1"/>
  <c r="F19" i="22"/>
  <c r="K18" i="23" s="1"/>
  <c r="F20" i="22"/>
  <c r="J18" i="23"/>
  <c r="F22" i="22"/>
  <c r="P18" i="23"/>
  <c r="F23" i="22"/>
  <c r="L18" i="23" s="1"/>
  <c r="F24" i="22"/>
  <c r="O18" i="23" s="1"/>
  <c r="F14" i="22"/>
  <c r="E12" i="23" s="1"/>
  <c r="F15" i="22"/>
  <c r="F12" i="23" s="1"/>
  <c r="F16" i="22"/>
  <c r="C12" i="23" s="1"/>
  <c r="F17" i="22"/>
  <c r="K12" i="23" s="1"/>
  <c r="F18" i="22"/>
  <c r="G12" i="23" s="1"/>
  <c r="F13" i="22"/>
  <c r="I12" i="23" s="1"/>
  <c r="O6"/>
  <c r="F9" i="22"/>
  <c r="E6" i="23"/>
  <c r="F11" i="22"/>
  <c r="M6" i="23" s="1"/>
  <c r="F12" i="22"/>
  <c r="P6" i="23" s="1"/>
  <c r="N6"/>
  <c r="C36" i="22"/>
  <c r="C59"/>
  <c r="C60"/>
  <c r="C73"/>
  <c r="C74"/>
  <c r="C75"/>
  <c r="D36"/>
  <c r="D59"/>
  <c r="D60"/>
  <c r="D73"/>
  <c r="D74"/>
  <c r="D75"/>
  <c r="E36"/>
  <c r="E59"/>
  <c r="E60"/>
  <c r="E73"/>
  <c r="E74"/>
  <c r="E75"/>
  <c r="F59"/>
  <c r="Q44" i="23"/>
  <c r="J44"/>
  <c r="H44"/>
  <c r="G44"/>
  <c r="F44"/>
  <c r="E44"/>
  <c r="Q32"/>
  <c r="H32"/>
  <c r="O26"/>
  <c r="K26"/>
  <c r="I26"/>
  <c r="E26"/>
  <c r="M20"/>
  <c r="D20"/>
  <c r="Z485" i="15"/>
  <c r="P26" i="23" s="1"/>
  <c r="P20"/>
  <c r="Z486" i="15"/>
  <c r="Z487"/>
  <c r="P38" i="23" s="1"/>
  <c r="Z488" i="15"/>
  <c r="P44" i="23" s="1"/>
  <c r="Z484" i="15"/>
  <c r="P8" i="23"/>
  <c r="Z447" i="15"/>
  <c r="O32" i="23" s="1"/>
  <c r="Z410" i="15"/>
  <c r="Z412"/>
  <c r="Z413"/>
  <c r="N32" i="23" s="1"/>
  <c r="N38"/>
  <c r="N44"/>
  <c r="Z411" i="15"/>
  <c r="N20" i="23"/>
  <c r="Z414" i="15"/>
  <c r="N26" i="23" s="1"/>
  <c r="Z375" i="15"/>
  <c r="M44" i="23"/>
  <c r="Z376" i="15"/>
  <c r="M8" i="23" s="1"/>
  <c r="Z374" i="15"/>
  <c r="M38" i="23"/>
  <c r="Z373" i="15"/>
  <c r="Z377"/>
  <c r="M26" i="23"/>
  <c r="Z338" i="15"/>
  <c r="L32" i="23" s="1"/>
  <c r="Z336" i="15"/>
  <c r="L38" i="23"/>
  <c r="Z339" i="15"/>
  <c r="L44" i="23" s="1"/>
  <c r="Z337" i="15"/>
  <c r="L20" i="23" s="1"/>
  <c r="Z340" i="15"/>
  <c r="L8" i="23" s="1"/>
  <c r="L26"/>
  <c r="Z302" i="15"/>
  <c r="K38" i="23" s="1"/>
  <c r="Z301" i="15"/>
  <c r="K20" i="23" s="1"/>
  <c r="Z303" i="15"/>
  <c r="K14" i="23" s="1"/>
  <c r="Z300" i="15"/>
  <c r="K44" i="23" s="1"/>
  <c r="Z263" i="15"/>
  <c r="J14" i="23" s="1"/>
  <c r="Z265" i="15"/>
  <c r="J20" i="23"/>
  <c r="Z266" i="15"/>
  <c r="Z228"/>
  <c r="I20" i="23"/>
  <c r="Z225" i="15"/>
  <c r="I44" i="23"/>
  <c r="Z229" i="15"/>
  <c r="I14" i="23" s="1"/>
  <c r="Z227" i="15"/>
  <c r="I38" i="23" s="1"/>
  <c r="Z226" i="15"/>
  <c r="I32" i="23" s="1"/>
  <c r="Z44" i="15"/>
  <c r="Z43"/>
  <c r="D26" i="23" s="1"/>
  <c r="Z154" i="15"/>
  <c r="G26" i="23" s="1"/>
  <c r="Z153" i="15"/>
  <c r="G32" i="23" s="1"/>
  <c r="G20"/>
  <c r="Z152" i="15"/>
  <c r="Z155"/>
  <c r="G14" i="23" s="1"/>
  <c r="Z116" i="15"/>
  <c r="F38" i="23" s="1"/>
  <c r="Z114" i="15"/>
  <c r="F32" i="23"/>
  <c r="Z115" i="15"/>
  <c r="F26" i="23" s="1"/>
  <c r="Z117" i="15"/>
  <c r="F20" i="23" s="1"/>
  <c r="Z118" i="15"/>
  <c r="F14" i="23" s="1"/>
  <c r="Z78" i="15"/>
  <c r="E32" i="23" s="1"/>
  <c r="Z77" i="15"/>
  <c r="E20" i="23"/>
  <c r="Z79" i="15"/>
  <c r="E8" i="23" s="1"/>
  <c r="Z80" i="15"/>
  <c r="E38" i="23" s="1"/>
  <c r="Z81" i="15"/>
  <c r="E14" i="23" s="1"/>
  <c r="Z710" i="15"/>
  <c r="Z709"/>
  <c r="Z708"/>
  <c r="Z707"/>
  <c r="Z706"/>
  <c r="Z673"/>
  <c r="Z672"/>
  <c r="Z671"/>
  <c r="Z670"/>
  <c r="Z669"/>
  <c r="Z636"/>
  <c r="Z635"/>
  <c r="Z634"/>
  <c r="Z633"/>
  <c r="Z632"/>
  <c r="Z599"/>
  <c r="Z598"/>
  <c r="Z597"/>
  <c r="Z596"/>
  <c r="Z595"/>
  <c r="Z562"/>
  <c r="Z561"/>
  <c r="Z560"/>
  <c r="Z559"/>
  <c r="Z558"/>
  <c r="Z525"/>
  <c r="Z524"/>
  <c r="Q26" i="23"/>
  <c r="Z523" i="15"/>
  <c r="Q20" i="23"/>
  <c r="Z522" i="15"/>
  <c r="Z521"/>
  <c r="Z451"/>
  <c r="O20" i="23" s="1"/>
  <c r="Z450" i="15"/>
  <c r="O38" i="23" s="1"/>
  <c r="Z449" i="15"/>
  <c r="O44" i="23" s="1"/>
  <c r="Z448" i="15"/>
  <c r="O8" i="23" s="1"/>
  <c r="Z299" i="15"/>
  <c r="K32" i="23" s="1"/>
  <c r="Z264" i="15"/>
  <c r="J32" i="23" s="1"/>
  <c r="J26"/>
  <c r="Z262" i="15"/>
  <c r="J38" i="23" s="1"/>
  <c r="Z192" i="15"/>
  <c r="Z191"/>
  <c r="H26" i="23"/>
  <c r="Z190" i="15"/>
  <c r="Z189"/>
  <c r="H20" i="23"/>
  <c r="Z188" i="15"/>
  <c r="C80"/>
  <c r="V520"/>
  <c r="V594"/>
  <c r="V631"/>
  <c r="V668"/>
  <c r="V705"/>
  <c r="V737"/>
  <c r="V736"/>
  <c r="V735"/>
  <c r="V734"/>
  <c r="V732"/>
  <c r="V731"/>
  <c r="V730"/>
  <c r="V729"/>
  <c r="V728"/>
  <c r="V727"/>
  <c r="V726"/>
  <c r="V725"/>
  <c r="V723"/>
  <c r="V722"/>
  <c r="V721"/>
  <c r="V720"/>
  <c r="V718"/>
  <c r="V717"/>
  <c r="V716"/>
  <c r="V715"/>
  <c r="V714"/>
  <c r="V713"/>
  <c r="V712"/>
  <c r="V711"/>
  <c r="V709"/>
  <c r="V708"/>
  <c r="V707"/>
  <c r="V706"/>
  <c r="V700"/>
  <c r="V699"/>
  <c r="V698"/>
  <c r="V697"/>
  <c r="V695"/>
  <c r="V694"/>
  <c r="V693"/>
  <c r="V692"/>
  <c r="V691"/>
  <c r="V690"/>
  <c r="V689"/>
  <c r="V688"/>
  <c r="V686"/>
  <c r="V685"/>
  <c r="V684"/>
  <c r="V683"/>
  <c r="V681"/>
  <c r="V680"/>
  <c r="V679"/>
  <c r="V678"/>
  <c r="V677"/>
  <c r="V676"/>
  <c r="V675"/>
  <c r="V674"/>
  <c r="V672"/>
  <c r="V671"/>
  <c r="V670"/>
  <c r="V669"/>
  <c r="V663"/>
  <c r="V662"/>
  <c r="V661"/>
  <c r="V660"/>
  <c r="V658"/>
  <c r="V657"/>
  <c r="V656"/>
  <c r="V655"/>
  <c r="V654"/>
  <c r="V653"/>
  <c r="V652"/>
  <c r="V651"/>
  <c r="V649"/>
  <c r="V648"/>
  <c r="V647"/>
  <c r="V646"/>
  <c r="V644"/>
  <c r="V643"/>
  <c r="V642"/>
  <c r="V641"/>
  <c r="V640"/>
  <c r="V639"/>
  <c r="V638"/>
  <c r="V637"/>
  <c r="V635"/>
  <c r="V634"/>
  <c r="V633"/>
  <c r="V632"/>
  <c r="V626"/>
  <c r="V625"/>
  <c r="V624"/>
  <c r="V623"/>
  <c r="V621"/>
  <c r="V620"/>
  <c r="V619"/>
  <c r="V618"/>
  <c r="V612"/>
  <c r="V611"/>
  <c r="V610"/>
  <c r="V609"/>
  <c r="V617"/>
  <c r="V616"/>
  <c r="V615"/>
  <c r="V614"/>
  <c r="V607"/>
  <c r="V606"/>
  <c r="V605"/>
  <c r="V604"/>
  <c r="V603"/>
  <c r="V602"/>
  <c r="V601"/>
  <c r="V600"/>
  <c r="V598"/>
  <c r="V597"/>
  <c r="V596"/>
  <c r="V595"/>
  <c r="V589"/>
  <c r="V588"/>
  <c r="V587"/>
  <c r="V586"/>
  <c r="V584"/>
  <c r="V583"/>
  <c r="V582"/>
  <c r="V581"/>
  <c r="V580"/>
  <c r="V579"/>
  <c r="V578"/>
  <c r="V577"/>
  <c r="V575"/>
  <c r="V574"/>
  <c r="V573"/>
  <c r="V572"/>
  <c r="V570"/>
  <c r="V569"/>
  <c r="V568"/>
  <c r="V567"/>
  <c r="V566"/>
  <c r="V565"/>
  <c r="V564"/>
  <c r="V563"/>
  <c r="V561"/>
  <c r="V560"/>
  <c r="V559"/>
  <c r="V558"/>
  <c r="V552"/>
  <c r="V551"/>
  <c r="V550"/>
  <c r="V549"/>
  <c r="V547"/>
  <c r="V546"/>
  <c r="V545"/>
  <c r="V544"/>
  <c r="V543"/>
  <c r="V542"/>
  <c r="V541"/>
  <c r="V540"/>
  <c r="V538"/>
  <c r="V537"/>
  <c r="V536"/>
  <c r="V535"/>
  <c r="V533"/>
  <c r="V532"/>
  <c r="V531"/>
  <c r="V530"/>
  <c r="V529"/>
  <c r="V528"/>
  <c r="V527"/>
  <c r="V526"/>
  <c r="V524"/>
  <c r="V523"/>
  <c r="V522"/>
  <c r="V521"/>
  <c r="V515"/>
  <c r="V514"/>
  <c r="V513"/>
  <c r="V512"/>
  <c r="V510"/>
  <c r="V509"/>
  <c r="V508"/>
  <c r="V507"/>
  <c r="V506"/>
  <c r="V505"/>
  <c r="V504"/>
  <c r="V503"/>
  <c r="V483"/>
  <c r="V501"/>
  <c r="V500"/>
  <c r="V499"/>
  <c r="V498"/>
  <c r="V496"/>
  <c r="V495"/>
  <c r="V494"/>
  <c r="V493"/>
  <c r="V492"/>
  <c r="V491"/>
  <c r="V490"/>
  <c r="V489"/>
  <c r="V487"/>
  <c r="V486"/>
  <c r="V485"/>
  <c r="V484"/>
  <c r="V478"/>
  <c r="V477"/>
  <c r="V476"/>
  <c r="V475"/>
  <c r="V473"/>
  <c r="V472"/>
  <c r="V471"/>
  <c r="V470"/>
  <c r="V469"/>
  <c r="V468"/>
  <c r="V467"/>
  <c r="V466"/>
  <c r="V464"/>
  <c r="V463"/>
  <c r="V462"/>
  <c r="V461"/>
  <c r="V456"/>
  <c r="V457"/>
  <c r="V458"/>
  <c r="V459"/>
  <c r="V455"/>
  <c r="V454"/>
  <c r="V453"/>
  <c r="V452"/>
  <c r="V446"/>
  <c r="V409"/>
  <c r="V372"/>
  <c r="V371"/>
  <c r="V450"/>
  <c r="V449"/>
  <c r="V448"/>
  <c r="V447"/>
  <c r="V396"/>
  <c r="V397"/>
  <c r="V398"/>
  <c r="V399"/>
  <c r="V379"/>
  <c r="V380"/>
  <c r="V381"/>
  <c r="V382"/>
  <c r="V383"/>
  <c r="V384"/>
  <c r="V385"/>
  <c r="V335"/>
  <c r="V298"/>
  <c r="V261"/>
  <c r="V224"/>
  <c r="V76"/>
  <c r="V2"/>
  <c r="V39"/>
  <c r="V441"/>
  <c r="V440"/>
  <c r="V439"/>
  <c r="V438"/>
  <c r="V436"/>
  <c r="V435"/>
  <c r="V434"/>
  <c r="V433"/>
  <c r="V432"/>
  <c r="V431"/>
  <c r="V430"/>
  <c r="V429"/>
  <c r="V427"/>
  <c r="V426"/>
  <c r="V425"/>
  <c r="V424"/>
  <c r="V422"/>
  <c r="V421"/>
  <c r="V420"/>
  <c r="V419"/>
  <c r="V418"/>
  <c r="V417"/>
  <c r="V416"/>
  <c r="V415"/>
  <c r="V413"/>
  <c r="V412"/>
  <c r="V411"/>
  <c r="V410"/>
  <c r="V404"/>
  <c r="V403"/>
  <c r="V402"/>
  <c r="V401"/>
  <c r="V395"/>
  <c r="V394"/>
  <c r="V393"/>
  <c r="V392"/>
  <c r="V390"/>
  <c r="V389"/>
  <c r="V388"/>
  <c r="V387"/>
  <c r="V378"/>
  <c r="V376"/>
  <c r="V375"/>
  <c r="V374"/>
  <c r="V373"/>
  <c r="Z42"/>
  <c r="D44" i="23"/>
  <c r="Z41" i="15"/>
  <c r="D8" i="23" s="1"/>
  <c r="C737" i="15"/>
  <c r="C728"/>
  <c r="C723"/>
  <c r="C714"/>
  <c r="C709"/>
  <c r="C700"/>
  <c r="C691"/>
  <c r="C686"/>
  <c r="C677"/>
  <c r="C672"/>
  <c r="C663"/>
  <c r="C654"/>
  <c r="C649"/>
  <c r="C640"/>
  <c r="C635"/>
  <c r="C626"/>
  <c r="C617"/>
  <c r="C612"/>
  <c r="C603"/>
  <c r="C598"/>
  <c r="C589"/>
  <c r="C580"/>
  <c r="C575"/>
  <c r="C566"/>
  <c r="C561"/>
  <c r="V557"/>
  <c r="V553"/>
  <c r="C552"/>
  <c r="V548"/>
  <c r="C543"/>
  <c r="V539"/>
  <c r="C538"/>
  <c r="V534"/>
  <c r="C529"/>
  <c r="V525"/>
  <c r="C524"/>
  <c r="V516"/>
  <c r="C515"/>
  <c r="V511"/>
  <c r="C506"/>
  <c r="V502"/>
  <c r="V497"/>
  <c r="C492"/>
  <c r="V488"/>
  <c r="C487"/>
  <c r="V479"/>
  <c r="C478"/>
  <c r="V474"/>
  <c r="C469"/>
  <c r="V465"/>
  <c r="C464"/>
  <c r="V460"/>
  <c r="C455"/>
  <c r="V451"/>
  <c r="C450"/>
  <c r="V442"/>
  <c r="C441"/>
  <c r="V437"/>
  <c r="C432"/>
  <c r="V428"/>
  <c r="C427"/>
  <c r="V423"/>
  <c r="C418"/>
  <c r="V414"/>
  <c r="C413"/>
  <c r="V405"/>
  <c r="C404"/>
  <c r="V400"/>
  <c r="C395"/>
  <c r="V391"/>
  <c r="C390"/>
  <c r="V386"/>
  <c r="C381"/>
  <c r="V377"/>
  <c r="C376"/>
  <c r="V367"/>
  <c r="C367"/>
  <c r="V366"/>
  <c r="V365"/>
  <c r="V364"/>
  <c r="V362"/>
  <c r="C358"/>
  <c r="V361"/>
  <c r="V360"/>
  <c r="V359"/>
  <c r="V358"/>
  <c r="V357"/>
  <c r="V356"/>
  <c r="V355"/>
  <c r="V353"/>
  <c r="C353"/>
  <c r="V352"/>
  <c r="V351"/>
  <c r="V350"/>
  <c r="V348"/>
  <c r="C344"/>
  <c r="V347"/>
  <c r="V346"/>
  <c r="V345"/>
  <c r="V344"/>
  <c r="V343"/>
  <c r="V342"/>
  <c r="V341"/>
  <c r="V339"/>
  <c r="C339"/>
  <c r="V338"/>
  <c r="V337"/>
  <c r="V336"/>
  <c r="V330"/>
  <c r="C330"/>
  <c r="V329"/>
  <c r="V328"/>
  <c r="V327"/>
  <c r="V325"/>
  <c r="C321"/>
  <c r="V324"/>
  <c r="V323"/>
  <c r="V322"/>
  <c r="V321"/>
  <c r="V320"/>
  <c r="V319"/>
  <c r="V318"/>
  <c r="V316"/>
  <c r="C316"/>
  <c r="V315"/>
  <c r="V314"/>
  <c r="V313"/>
  <c r="V311"/>
  <c r="C307"/>
  <c r="V310"/>
  <c r="V309"/>
  <c r="V308"/>
  <c r="V307"/>
  <c r="V306"/>
  <c r="V305"/>
  <c r="V304"/>
  <c r="V302"/>
  <c r="C302"/>
  <c r="V301"/>
  <c r="V300"/>
  <c r="V299"/>
  <c r="V293"/>
  <c r="C293"/>
  <c r="V292"/>
  <c r="V291"/>
  <c r="V290"/>
  <c r="V288"/>
  <c r="C284"/>
  <c r="V287"/>
  <c r="V286"/>
  <c r="V285"/>
  <c r="V284"/>
  <c r="V283"/>
  <c r="V282"/>
  <c r="V281"/>
  <c r="V279"/>
  <c r="C279"/>
  <c r="V278"/>
  <c r="V277"/>
  <c r="V276"/>
  <c r="V274"/>
  <c r="C270"/>
  <c r="V273"/>
  <c r="V272"/>
  <c r="V271"/>
  <c r="V270"/>
  <c r="V269"/>
  <c r="V268"/>
  <c r="V267"/>
  <c r="V265"/>
  <c r="C265"/>
  <c r="V264"/>
  <c r="V263"/>
  <c r="V262"/>
  <c r="V256"/>
  <c r="C256"/>
  <c r="V255"/>
  <c r="V254"/>
  <c r="V253"/>
  <c r="V251"/>
  <c r="C247"/>
  <c r="V250"/>
  <c r="V249"/>
  <c r="V248"/>
  <c r="V247"/>
  <c r="V246"/>
  <c r="V245"/>
  <c r="V244"/>
  <c r="V242"/>
  <c r="C242"/>
  <c r="V241"/>
  <c r="V240"/>
  <c r="V239"/>
  <c r="V237"/>
  <c r="C233"/>
  <c r="V236"/>
  <c r="V235"/>
  <c r="V234"/>
  <c r="V233"/>
  <c r="V232"/>
  <c r="V231"/>
  <c r="V230"/>
  <c r="V228"/>
  <c r="C228"/>
  <c r="V227"/>
  <c r="V226"/>
  <c r="V225"/>
  <c r="V219"/>
  <c r="C219"/>
  <c r="V218"/>
  <c r="V217"/>
  <c r="V216"/>
  <c r="V214"/>
  <c r="C210"/>
  <c r="V213"/>
  <c r="V212"/>
  <c r="V211"/>
  <c r="V210"/>
  <c r="V209"/>
  <c r="V208"/>
  <c r="V207"/>
  <c r="V205"/>
  <c r="C205"/>
  <c r="V204"/>
  <c r="V203"/>
  <c r="V202"/>
  <c r="V200"/>
  <c r="C196"/>
  <c r="V199"/>
  <c r="V198"/>
  <c r="V197"/>
  <c r="V196"/>
  <c r="V195"/>
  <c r="V194"/>
  <c r="V193"/>
  <c r="V191"/>
  <c r="C191"/>
  <c r="V190"/>
  <c r="V189"/>
  <c r="V188"/>
  <c r="V187"/>
  <c r="Z4"/>
  <c r="Z6"/>
  <c r="C20" i="23" s="1"/>
  <c r="C26"/>
  <c r="Z3" i="15"/>
  <c r="Z151"/>
  <c r="G38" i="23" s="1"/>
  <c r="Z40" i="15"/>
  <c r="D32" i="23" s="1"/>
  <c r="Z7" i="15"/>
  <c r="Z5"/>
  <c r="C38" i="23" s="1"/>
  <c r="V180" i="15"/>
  <c r="V181"/>
  <c r="V182"/>
  <c r="V179"/>
  <c r="V171"/>
  <c r="V172"/>
  <c r="V173"/>
  <c r="V174"/>
  <c r="V175"/>
  <c r="V176"/>
  <c r="V177"/>
  <c r="V170"/>
  <c r="V166"/>
  <c r="V167"/>
  <c r="V168"/>
  <c r="V165"/>
  <c r="V157"/>
  <c r="V158"/>
  <c r="V159"/>
  <c r="V160"/>
  <c r="V161"/>
  <c r="V162"/>
  <c r="V163"/>
  <c r="V156"/>
  <c r="V152"/>
  <c r="V153"/>
  <c r="V154"/>
  <c r="V151"/>
  <c r="V143"/>
  <c r="V144"/>
  <c r="V145"/>
  <c r="V134"/>
  <c r="V135"/>
  <c r="V136"/>
  <c r="V137"/>
  <c r="V138"/>
  <c r="V139"/>
  <c r="V140"/>
  <c r="V129"/>
  <c r="V130"/>
  <c r="V131"/>
  <c r="V142"/>
  <c r="V133"/>
  <c r="V128"/>
  <c r="V115"/>
  <c r="V116"/>
  <c r="V117"/>
  <c r="V114"/>
  <c r="V121"/>
  <c r="V122"/>
  <c r="V123"/>
  <c r="V124"/>
  <c r="V125"/>
  <c r="V126"/>
  <c r="V119"/>
  <c r="V120"/>
  <c r="V106"/>
  <c r="V107"/>
  <c r="V108"/>
  <c r="V105"/>
  <c r="V97"/>
  <c r="V98"/>
  <c r="V99"/>
  <c r="V100"/>
  <c r="V101"/>
  <c r="V102"/>
  <c r="V103"/>
  <c r="V96"/>
  <c r="V92"/>
  <c r="V93"/>
  <c r="V94"/>
  <c r="V91"/>
  <c r="V83"/>
  <c r="V84"/>
  <c r="V85"/>
  <c r="V86"/>
  <c r="V87"/>
  <c r="V88"/>
  <c r="V89"/>
  <c r="V82"/>
  <c r="V78"/>
  <c r="V79"/>
  <c r="V80"/>
  <c r="V77"/>
  <c r="V3"/>
  <c r="V4"/>
  <c r="V5"/>
  <c r="V6"/>
  <c r="V23"/>
  <c r="V24"/>
  <c r="V25"/>
  <c r="V26"/>
  <c r="V27"/>
  <c r="V28"/>
  <c r="V29"/>
  <c r="V22"/>
  <c r="V18"/>
  <c r="V19"/>
  <c r="V20"/>
  <c r="V17"/>
  <c r="V40"/>
  <c r="V41"/>
  <c r="V42"/>
  <c r="V43"/>
  <c r="V54"/>
  <c r="V55"/>
  <c r="V56"/>
  <c r="V57"/>
  <c r="V59"/>
  <c r="V60"/>
  <c r="V61"/>
  <c r="V62"/>
  <c r="V63"/>
  <c r="V64"/>
  <c r="V65"/>
  <c r="V66"/>
  <c r="V68"/>
  <c r="V70"/>
  <c r="V71"/>
  <c r="V69"/>
  <c r="V45"/>
  <c r="V46"/>
  <c r="V47"/>
  <c r="V48"/>
  <c r="V49"/>
  <c r="V51"/>
  <c r="V52"/>
  <c r="V50"/>
  <c r="V8"/>
  <c r="V9"/>
  <c r="V10"/>
  <c r="V12"/>
  <c r="V13"/>
  <c r="V14"/>
  <c r="V15"/>
  <c r="V31"/>
  <c r="V33"/>
  <c r="V34"/>
  <c r="V32"/>
  <c r="V11"/>
  <c r="C117"/>
  <c r="C159"/>
  <c r="C182"/>
  <c r="C173"/>
  <c r="C168"/>
  <c r="C154"/>
  <c r="V150"/>
  <c r="C145"/>
  <c r="C136"/>
  <c r="C131"/>
  <c r="C122"/>
  <c r="V113"/>
  <c r="C108"/>
  <c r="C99"/>
  <c r="C94"/>
  <c r="C85"/>
  <c r="C71"/>
  <c r="C62"/>
  <c r="C57"/>
  <c r="C48"/>
  <c r="C43"/>
  <c r="C34"/>
  <c r="C25"/>
  <c r="C20"/>
  <c r="C11"/>
  <c r="C6"/>
  <c r="M32" i="23"/>
  <c r="Q38"/>
  <c r="H38"/>
  <c r="N8"/>
  <c r="P30"/>
  <c r="G36"/>
  <c r="E30"/>
  <c r="O30"/>
  <c r="F36"/>
  <c r="I36"/>
  <c r="G30"/>
  <c r="P24"/>
  <c r="N18"/>
  <c r="C42"/>
  <c r="C18"/>
  <c r="N30"/>
  <c r="E36"/>
  <c r="G24"/>
  <c r="F73" i="22"/>
  <c r="F75"/>
  <c r="F60"/>
  <c r="F36"/>
  <c r="P32" i="23"/>
  <c r="C14"/>
  <c r="C44"/>
  <c r="B1"/>
  <c r="K30" l="1"/>
  <c r="B447" i="15"/>
  <c r="D38" i="23"/>
  <c r="B336" i="15" l="1"/>
  <c r="B225"/>
  <c r="B114"/>
  <c r="B262"/>
  <c r="B632"/>
  <c r="B484"/>
  <c r="B77"/>
  <c r="B706"/>
  <c r="B595"/>
  <c r="B410"/>
  <c r="B373"/>
  <c r="B299"/>
  <c r="B521"/>
  <c r="B151"/>
  <c r="B558"/>
  <c r="B188"/>
  <c r="B669"/>
</calcChain>
</file>

<file path=xl/sharedStrings.xml><?xml version="1.0" encoding="utf-8"?>
<sst xmlns="http://schemas.openxmlformats.org/spreadsheetml/2006/main" count="1675" uniqueCount="245">
  <si>
    <t xml:space="preserve"> </t>
  </si>
  <si>
    <t>ΜΑΘΗΜΑ</t>
  </si>
  <si>
    <t>ΕΙΣΗΓΗΤΗΣ</t>
  </si>
  <si>
    <t>ΞΕΖΩΝΑΚΗΣ</t>
  </si>
  <si>
    <t xml:space="preserve">ΚΑΡΑΓΙΑΝΝΑΚΗΣ </t>
  </si>
  <si>
    <t>ΚΟΡΝΑΡΟΣ</t>
  </si>
  <si>
    <t>ΠΑΧΟΥΛΑΚΗΣ</t>
  </si>
  <si>
    <t>ΣΜΥΡΝΑΚΗΣ</t>
  </si>
  <si>
    <t xml:space="preserve">ΠΑΠΑΔΟΥΡΑΚΗΣ </t>
  </si>
  <si>
    <t>ΠΑΛΛΗΣ</t>
  </si>
  <si>
    <t>ΒΙΔΑΚΗΣ</t>
  </si>
  <si>
    <t>ΣΤΡΑΤΑΚΗΣ</t>
  </si>
  <si>
    <t>ΜΑΛΑΜΟΣ</t>
  </si>
  <si>
    <t>ΒΑΡΔΙΕΣ</t>
  </si>
  <si>
    <t>ΣΤΕΦ</t>
  </si>
  <si>
    <t>ΑΡΙΘΜ.ΣΠ./ΒΑΡΔΙΑ</t>
  </si>
  <si>
    <t>Γ1</t>
  </si>
  <si>
    <t>Γ2</t>
  </si>
  <si>
    <t>Γ3</t>
  </si>
  <si>
    <t>Γ4</t>
  </si>
  <si>
    <t>Γ5</t>
  </si>
  <si>
    <t>Γ6</t>
  </si>
  <si>
    <t>Γ7</t>
  </si>
  <si>
    <t>Β1</t>
  </si>
  <si>
    <t>Β2</t>
  </si>
  <si>
    <t>Β3</t>
  </si>
  <si>
    <t>Β4</t>
  </si>
  <si>
    <t>ΦΧ</t>
  </si>
  <si>
    <t>Καμ</t>
  </si>
  <si>
    <t>Σχ.</t>
  </si>
  <si>
    <t>ΣΕΥΠ</t>
  </si>
  <si>
    <t>Δ1</t>
  </si>
  <si>
    <t>ΔΟΜΙΚΟΙ</t>
  </si>
  <si>
    <t>ΕΠΠ</t>
  </si>
  <si>
    <t>ΗΛΕΚΤΡ</t>
  </si>
  <si>
    <t>ΜΗΧΑΝΟΛ.</t>
  </si>
  <si>
    <t>Δ2</t>
  </si>
  <si>
    <t>ΤΠ</t>
  </si>
  <si>
    <t>Δ3</t>
  </si>
  <si>
    <t>Δ4</t>
  </si>
  <si>
    <t>ΤΑ</t>
  </si>
  <si>
    <t>Δ5</t>
  </si>
  <si>
    <t>ΑΚΟΥΜΙΑΝΑΚΗΣ ΔΗΜΟΣΘΕΝΗΣ</t>
  </si>
  <si>
    <t>ΒΙΔΑΚΗΣ ΝΙΚΟΛΑΟΣ</t>
  </si>
  <si>
    <t>ΜΑΝΙΦΑΒΑΣ ΧΑΡΑΛΑΜΠΟΣ</t>
  </si>
  <si>
    <t>ΠΑΛΛΗΣ ΕΥΑΓΓΕΛΟΣ</t>
  </si>
  <si>
    <t>ΠΑΝΑΓΙΩΤΑΚΗΣ ΣΠΥΡΟΣ</t>
  </si>
  <si>
    <t>ΠΑΠΑΔΑΚΗΣ ΝΙΚΟΛΑΟΣ</t>
  </si>
  <si>
    <t>ΠΑΝΑΓΙΩΤΑΚΗΣ</t>
  </si>
  <si>
    <t>ΣΠΑΝΑΚΗΣ</t>
  </si>
  <si>
    <t>A/A</t>
  </si>
  <si>
    <t>ΓΡΑΜΜΑΤΙΚΑΚΗΣ ΜΙΛΤΙΑΔΗΣ</t>
  </si>
  <si>
    <t>ΦΡΑΓΚΟΠΟΥΛΟΥ ΠΑΡΑΣΚΕΥΗ</t>
  </si>
  <si>
    <t>ΣΤΡΑΤΑΚΗΣ ΔΗΜΗΤΡΙΟΣ</t>
  </si>
  <si>
    <t>ΜΑΛΑΜΟΣ ΑΘΑΝΑΣΙΟΣ</t>
  </si>
  <si>
    <t>ΚΑΡΑΓΙΑΝΝΑΚΗΣ ΔΗΜΗΤΡΙΟΣ</t>
  </si>
  <si>
    <t>ΜΑΡΑΚΑΚΗΣ</t>
  </si>
  <si>
    <t>ΒΛΗΣΙΔΗΣ</t>
  </si>
  <si>
    <t>Εγγεγραμμένοι</t>
  </si>
  <si>
    <t>ΚΩΔΙΚΟΣ</t>
  </si>
  <si>
    <t>ΠΑΠΑΔΟΥΡΑΚΗΣ ΓΕΩΡΓΙΟΣ</t>
  </si>
  <si>
    <t>ΞΕΖΩΝΑΚΗΣ ΙΩΑΝΝΗΣ</t>
  </si>
  <si>
    <t>ΚΟΡΝΑΡΟΣ ΓΕΩΡΓΙΟΣ</t>
  </si>
  <si>
    <t>ΠΑΧΟΥΛΑΚΗΣ ΙΩΑΝΝΗΣ</t>
  </si>
  <si>
    <t>ΤΣΙΚΝΑΚΗΣ ΕΜΜΑΝΟΥΗΛ</t>
  </si>
  <si>
    <t>ΚΑΛΟΓΙΑΝΝΑΚΗΣ</t>
  </si>
  <si>
    <t>ΤΠ10Κ2</t>
  </si>
  <si>
    <t>ΤΠ10Κ4</t>
  </si>
  <si>
    <t>ΤΠ10Κ1</t>
  </si>
  <si>
    <t>ΤΠ10Κ5</t>
  </si>
  <si>
    <t>ΤΠ10Κ6</t>
  </si>
  <si>
    <t>ΤΠ20Κ1</t>
  </si>
  <si>
    <t>ΤΠ20Κ3</t>
  </si>
  <si>
    <t>ΤΠ20Κ2</t>
  </si>
  <si>
    <t>ΤΠ20Κ4</t>
  </si>
  <si>
    <t>ΤΠ20Κ5</t>
  </si>
  <si>
    <t>ΤΠ20Κ6</t>
  </si>
  <si>
    <t>ΑΚΑΔΗΜΑΙΚΟΣ ΥΠΕΥΘΥΝΟΣ</t>
  </si>
  <si>
    <t>ΠΑΝΑΓΙΩΤΑΚΗΣ ΣΠΥΡΙΔΩΝ</t>
  </si>
  <si>
    <t>ΤΠ30Κ1</t>
  </si>
  <si>
    <t>ΤΠ30Κ2</t>
  </si>
  <si>
    <t>ΤΠ30Κ3</t>
  </si>
  <si>
    <t>ΤΠ30Κ4</t>
  </si>
  <si>
    <t>ΤΠ30Κ5</t>
  </si>
  <si>
    <t>ΤΠ30Κ6</t>
  </si>
  <si>
    <t>ΦΡΑΓΚΟΠΟΥΛΟΥ</t>
  </si>
  <si>
    <t>ΚΑΡΑΓΙΑΝΝΑΚΗΣ</t>
  </si>
  <si>
    <t xml:space="preserve">ΠΑΥΛΑΚΗΣ </t>
  </si>
  <si>
    <t>ΤΠ40Κ1</t>
  </si>
  <si>
    <t>ΤΠ40Κ2</t>
  </si>
  <si>
    <t>ΤΠ40Κ3</t>
  </si>
  <si>
    <t>ΤΠ40Κ4</t>
  </si>
  <si>
    <t>ΤΠ40Κ5</t>
  </si>
  <si>
    <t>ΤΠ40Κ6</t>
  </si>
  <si>
    <t>ΤΠ50Δ2</t>
  </si>
  <si>
    <t>ΤΠ50Δ3</t>
  </si>
  <si>
    <t>ΤΠ50Δ4</t>
  </si>
  <si>
    <t>ΤΠ50Δ5</t>
  </si>
  <si>
    <t>ΤΠ50Λ2</t>
  </si>
  <si>
    <t>ΤΠ50Λ3</t>
  </si>
  <si>
    <t>ΜΑΡΑΚΑΚΗΣ ΕΜΜΑΝΟΥΗΛ</t>
  </si>
  <si>
    <t>ΤΠ50Λ5</t>
  </si>
  <si>
    <t>ΤΠ50Λ4</t>
  </si>
  <si>
    <t>ΤΠ50Υ1</t>
  </si>
  <si>
    <t>ΤΠ50Υ2</t>
  </si>
  <si>
    <t>ΤΠ50Υ3</t>
  </si>
  <si>
    <t>ΤΡΙΑΝΑΤΑΦΥΛΛΙΔΗΣ ΓΕΩΡΓΙΟΣ</t>
  </si>
  <si>
    <t>ΤΠ50Υ4</t>
  </si>
  <si>
    <t>ΤΠ50Υ5</t>
  </si>
  <si>
    <t>ΑΙΒΑΛΗΣ</t>
  </si>
  <si>
    <t>ΤΠ70Δ1</t>
  </si>
  <si>
    <t>ΤΠ70Δ3</t>
  </si>
  <si>
    <t>ΤΠ70Δ2</t>
  </si>
  <si>
    <t>ΤΠ70Λ2</t>
  </si>
  <si>
    <t>ΤΠ70Λ5</t>
  </si>
  <si>
    <t>ΤΠ70Λ1</t>
  </si>
  <si>
    <t>ΤΠ70Λ4</t>
  </si>
  <si>
    <t>ΤΠ70Υ1</t>
  </si>
  <si>
    <t>ΤΠ70Υ2</t>
  </si>
  <si>
    <t>ΤΠ60Λ1</t>
  </si>
  <si>
    <t>ΤΠ60Λ2</t>
  </si>
  <si>
    <t>ΤΠ60Λ3</t>
  </si>
  <si>
    <t>ΤΠ60Λ4</t>
  </si>
  <si>
    <t>ΤΠ60Λ5</t>
  </si>
  <si>
    <t>ΑΙΒΑΛΗΣ ΚΩΝΣΤΑΝΤΙΝΟΣ</t>
  </si>
  <si>
    <t>ΤΠ60Υ1</t>
  </si>
  <si>
    <t>ΤΠ60Υ3</t>
  </si>
  <si>
    <t>ΚΟΡΝΑΡΟΣ ΚΕΩΡΓΙΟΣ</t>
  </si>
  <si>
    <t>ΤΠ60Δ1</t>
  </si>
  <si>
    <t>ΙΣΤΟΡΙΑ ΤΗΣ ΠΛΗΡΟΦΟΡΙΚΗΣ</t>
  </si>
  <si>
    <t>ΤΠΠ001 ΞΕΝΗ ΓΛΩΣΣΑ Ι</t>
  </si>
  <si>
    <t>ΤΠΠ003 Ξένη Γλώσσα ΙΙ</t>
  </si>
  <si>
    <t>ΤΠΠ005 ΞΕΝΗ ΓΛΩΣΣΑ ΙΙI</t>
  </si>
  <si>
    <t xml:space="preserve">ΤΣΙΚΝΑΚΗΣ </t>
  </si>
  <si>
    <t>Κ28</t>
  </si>
  <si>
    <t>K28</t>
  </si>
  <si>
    <t>ΤΠ60Δ2</t>
  </si>
  <si>
    <t>ΤΠ60Δ3</t>
  </si>
  <si>
    <t>ΠΑΝΑΓΙΩΤΑΚΗΣ ΒΛΗΣΙΔΗΣ</t>
  </si>
  <si>
    <t>ΠΛΗΘΟΣ ΜΑΘΗΜΑΤΩΝ</t>
  </si>
  <si>
    <t>ΠΟΣΟΣΤΟ ΜΕΙΩΣΕΙΣ</t>
  </si>
  <si>
    <t>Δ1=8:15-10:15,  Δ2=10:30-12:30,  Δ3=12:45-14:45, Δ4=15:00-17:00,  Δ5=17:15-19:15</t>
  </si>
  <si>
    <t>ΠΑΠΑΔΑΚΗΣ ΧΑΡ</t>
  </si>
  <si>
    <t>ΓΡΑΜΜΑΤΙΚΑΚΗΣ</t>
  </si>
  <si>
    <t>ΑΚΟΥΜΙΑΝΑΚΗΣ</t>
  </si>
  <si>
    <t>ΤΣΙΚΝΑΚΗΣ</t>
  </si>
  <si>
    <t>ΠΑΠΑΔΟΥΡΑΚΗΣ</t>
  </si>
  <si>
    <t>ΜΑΡΙΑΣ</t>
  </si>
  <si>
    <t>ΠΑΠΑΔΑΚΗΣ ΝΙΚ.</t>
  </si>
  <si>
    <t>ΦΑΣΟΥΛΑΣ</t>
  </si>
  <si>
    <t>ΠΑΠΑΔΑΚΗΣ ΝΙΚ</t>
  </si>
  <si>
    <t xml:space="preserve">ΠΑΛΛΗΣ </t>
  </si>
  <si>
    <t xml:space="preserve">ΣΤΡΑΤΑΚΗΣ </t>
  </si>
  <si>
    <t>ΠΙΘΑΝΟΤΗΤΕΣ ΚΑΙ ΣΤΑΤΙΣΤΙΚΗ</t>
  </si>
  <si>
    <t>ΥΠΟΨΗΦΙΟΙ</t>
  </si>
  <si>
    <t>ΥΠΟΔΕΙΞΗ ΕΙΣΗΓΗΤΗ</t>
  </si>
  <si>
    <t>ΒΑΡΔΙΑ</t>
  </si>
  <si>
    <t>ΑΙΘΟΥΣΕΣ</t>
  </si>
  <si>
    <t>1-ΦΥΣΙΚΗ</t>
  </si>
  <si>
    <t>1-ΣΥΓΧΡΟΝΑ ΘΕΜΑΤΑ ΠΛΗΡΟΦΟΡΙΚΗΣ</t>
  </si>
  <si>
    <t>1-ΨΗΦΙΑΚΗ ΣΧΕΔΙΑΣΗ</t>
  </si>
  <si>
    <t>1-ΠΡΟΓΡΑΜΜΑΤΙΣΜΟΣ</t>
  </si>
  <si>
    <t>1-ΑΠΕΙΡΟΣΤΙΚΟΣ ΛΟΓΙΣΜΟΣ Ι</t>
  </si>
  <si>
    <t>1-ΠΑΙΔΑΓΩΓΙΚΑ</t>
  </si>
  <si>
    <t>2-ΜΙΚΡΟΗΛΕΚΤΡΟΝΙΚΗ</t>
  </si>
  <si>
    <t>2-ΑΡΧΙΤΕΚΤΟΝΙΚΗ ΥΠΟΛΟΓΙΣΤΩΝ</t>
  </si>
  <si>
    <t>2-ΕΙΣΑΓΩΓΗ ΣΤΙΣ ΤΗΛΕΠΙΚΟΙΝΩΝΙΕΣ</t>
  </si>
  <si>
    <t>2-ΔΟΜΕΣ ΔΕΔΟΜΕΝΩΝ</t>
  </si>
  <si>
    <t xml:space="preserve"> 2-ΔΙΑΚΡΙΤΑ ΜΑΘΗΜΑΤΙΚΑ</t>
  </si>
  <si>
    <t>2-ΟΙΚΟΝΟΜΊΑ, ΚΑΙΝΟΤΟΜΙΑ ΚΑΙ ΔΙΑΔΙΚΤΥΟ</t>
  </si>
  <si>
    <t>3-ΛΕΙΤΟΥΡΓΙΚΑ ΣΥΣΤΗΜΑΤΑ</t>
  </si>
  <si>
    <t>3-ΒΑΣΕΙΣ ΔΕΔΟΜΕΝΩΝ</t>
  </si>
  <si>
    <t>3-ΨΗΦΙΑΚΕΣ ΕΠΙΚΟΙΝΩΝΙΕΣ</t>
  </si>
  <si>
    <t>3-ΑΛΓΟΡΙΘΜΟΙ</t>
  </si>
  <si>
    <t>3-ΕΦΑΡΜΟΣΜΕΝΑ ΜΑΘΗΜΑΤΙΚΑ</t>
  </si>
  <si>
    <t>3-ΟΡΟΛΟΓΙΑ ΚΑΙ ΤΕΧΝΙΚΗ ΣΥΓΓΡΑΦΗ</t>
  </si>
  <si>
    <t>4-ΨΗΦΙΑΚΗ ΕΠΕΞΕΡΓΑΣΙΑ ΣΗΜΑΤΟΣ</t>
  </si>
  <si>
    <t>4-ΘΕΜΑΤΑ ΠΡΟΓΡΑΜΜΑΤΙΣΜΟΥ ΔΙΑΔΙΚΤΥΟΥ</t>
  </si>
  <si>
    <t>4-ΑΡΙΘΜΗΤΙΚΗ ΓΡΑΜΜΙΚΗ ΑΛΓΕΒΡΑ</t>
  </si>
  <si>
    <t>5Δ-ΔΟΜΕΣ ΜΕΤΑΔΟΣΗΣ</t>
  </si>
  <si>
    <t>5Δ-ΤΕΧΝΟΛΟΓΙΑ ΠΟΛΥΜΕΣΩΝ</t>
  </si>
  <si>
    <t>5Δ-ΔΟΡΥΦΟΡΙΚΕΣ ΕΠΙΚΟΙΝΩΝΙΕΣ</t>
  </si>
  <si>
    <t>5Δ-Αρχές Ψηφιακής Τηλεόρασης</t>
  </si>
  <si>
    <t>5Λ-ΛΟΓΙΚΟΣ ΠΡΟΓΡΑΜΜΑΤΙΣΜΟΣ</t>
  </si>
  <si>
    <t>5Λ-ΟΠΤΙΚΟΠΟΙΗΣΗ ΔΕΔΟΜΕΝΩΝ/ ΠΛΗΡΟΦΟΡΙΩΝ</t>
  </si>
  <si>
    <t>5Λ-ΓΛΩΣΣΕΣ ΠΡΟΓΡΑΜΜΑΤΙΣΜΟΥ</t>
  </si>
  <si>
    <t>5Υ-ΓΡΑΦΙΚΗ</t>
  </si>
  <si>
    <t>5Υ-ΨΗΦΙΑΚΗ ΕΠΕΞΕΡΓΑΣΙΑ ΕΙΚΟΝΑΣ</t>
  </si>
  <si>
    <t>5Υ-ΕΙΣΑΓΩΓΗ ΣΤΗ ΡΟΜΠΟΤΙΚΗ</t>
  </si>
  <si>
    <t>5Υ-ΜΗΧΑΝΙΚΗ ΜΑΘΗΣΗ ΚΑΙ ΕΞΟΡΥΞΗ ΓΝΩΣΗΣ</t>
  </si>
  <si>
    <t>6Δ-ΔΙΚΤΥΑ ΥΠΟΛΟΓΙΣΤΩΝ ΙΙ</t>
  </si>
  <si>
    <t>6Λ-ΠΡΟΗΓΜΕΝΑ ΘΕΜΑΤΑ ΒΑΣΕΩΝ ΔΕΔΟΜΕΝΩΝ</t>
  </si>
  <si>
    <t>6Λ-ΔΙΑΧΕΙΡΙΣΗ ΕΡΓΩΝ ΠΛΗΡΟΦΟΡΙΚΗΣ</t>
  </si>
  <si>
    <t>6Λ-ΒΙΟΠΛΗΡΟΦΟΡΙΚΗ ΚΑΙ ΠΡΟΣΟΜΟΙΩΣΗ ΦΥΣΙΟΛΟΓΙΚΩΝ ΣΥΣΤΗΜΑΤΩΝ</t>
  </si>
  <si>
    <t>6ΔΥ-ΤΕΧΝΟΛΟΓΙΑ ΠΑΙΓΝΙΩΝ</t>
  </si>
  <si>
    <t xml:space="preserve">6Υ-ΤΕΧΝΗΤΑ ΝΕΥΡΩΝΙΚΑ ΔΙΚΤΥΑ </t>
  </si>
  <si>
    <t>6Υ-ΛΟΓΙΣΜΙΚΟ ΜΙΚΡΟΥΠΟΛΟΓΙΣΤΩΝ/ ΕΝΣΩΜΑΤΩΜΕΝΩΝ ΣΥΣΤΗΜΑΤΩΝ</t>
  </si>
  <si>
    <t>7Δ-ΔΙΚΤΥΑ ΚΙΝΗΤΩΝ &amp; ΠΡΟΣΩΠΙΚΩΝ ΕΠΙΚΟΙΝΩΝΙΩΝ</t>
  </si>
  <si>
    <t>7Δ-ΑΣΦΑΛΕΙΑ ΔΙΚΤΥΩΝ</t>
  </si>
  <si>
    <t>7Δ-ΚΑΤΑΝΕΜΗΜΕΝΑ ΣΥΣΤΗΜΑΤΑ ΚΑΙ ΥΠΟΛΟΓΙΣΤΙΚΑ ΝΕΦΗ</t>
  </si>
  <si>
    <t>7Λ-ΣΥΣΤΗΜΑΤΑ ΓΝΩΣΗΣ</t>
  </si>
  <si>
    <t>7Λ-ΔΙΕΠΑΦΗ ΧΡΗΣΤΗ ΥΠΟΛΟΓΙΣΤΗ</t>
  </si>
  <si>
    <t>7Λ-ΨΗΦΙΑΚΗ ΤΕΧΝΟΛΟΓΙΑ ΚΑΙ ΕΦΑΡΜΟΓΕΣ ΣΤΗ ΜΗΧΑΝΙΚΗ</t>
  </si>
  <si>
    <t>7Υ-ΕΝΣΩΜΑΤΩΜΕΝΑ ΣΥΣΤΗΜΑΤΑ</t>
  </si>
  <si>
    <t>7ΛΥ-ΑΣΦΑΛΕΙΑ ΠΛΗΡΟΦΟΡΙΑΚΩΝ ΣΥΣΤΗΜΑΤΩΝ</t>
  </si>
  <si>
    <t>ΤΠ10Κ3</t>
  </si>
  <si>
    <t>ΤΠ50Δ1Λ1</t>
  </si>
  <si>
    <t>4-ΔΙΚΤΥΑ ΥΠΟΛΟΓΙΣΤΩΝ</t>
  </si>
  <si>
    <t>4-ΔΙΔΑΚΤΙΚΗ ΠΛΗΡΟΦΟΡΙΚΗΣ</t>
  </si>
  <si>
    <t>5ΔΛ-ΠΟΛΥΜΕΣΙΚΕΣ ΥΠΗΡΕΣΙΕΣ ΣΤΗΝ ΥΓΕΙΑ</t>
  </si>
  <si>
    <t>5Υ-ΑΝΑΓΝΩΡΙΣΗ ΠΡΟΤΥΠΩΝ</t>
  </si>
  <si>
    <t>6Δ-ΑΣΥΡΜΑΤΑ ΔΙΚΤΥΑ</t>
  </si>
  <si>
    <t>6Δ-ΑΝΑΠΤΥΞΗ ΕΦΑΡΜΟΓΩΝ ΠΟΛΥΜΕΣΩΝ</t>
  </si>
  <si>
    <t>6ΔΥ-ΠΑΡΑΛΛΗΛΗ ΕΠΕΞΕΡΓΑΣΙΑ-ΠΑΡΑΛΛΗΛΑ ΣΥΣΤΗΜΑΤΑ</t>
  </si>
  <si>
    <t>6Λ-ΤΕΧΝΗΤΗ ΝΟΗΜΟΣΥΝΗ</t>
  </si>
  <si>
    <t>7Υ-ΤΕΧΝΗΤΗ ΟΡΑΣΗ</t>
  </si>
  <si>
    <t>7ΔΥ-ΒΙΟΜΗΧΑΝΙΚΟΙ ΑΥΤΟΜΑΤΙΣΜΟΙ</t>
  </si>
  <si>
    <t>7ΔΥ-ΔΙΑΔΙΚΤΥΑΚΑ ΠΟΛΥΜΕΣΑ ΚΑΙ ΓΡΑΦΙΚΑ</t>
  </si>
  <si>
    <t>5Λ-ΠΡΟΣΧ. ΑΝΤΙΚΕΙΜΕΝΟΣΤΡΑΦΗΣ &amp; ΕΥΕΛΙΚΤΟΣ ΠΡΟΓΡΑΜΜΑΤΙΣΜΟΣ</t>
  </si>
  <si>
    <t>6Λ-ΣΥΣΤΗΜΑΤΑ ΑΞΙΟΛΟΓΙΣΗΣ ΔΙΑΔΙΚΤΥΑΚΩΝ ΕΦΑΡΜΟΓΩΝ</t>
  </si>
  <si>
    <t>ΤΠ60Δ4Υ4</t>
  </si>
  <si>
    <t>ΤΠ60Δ5Υ5</t>
  </si>
  <si>
    <t>ΤΠ60Υ2</t>
  </si>
  <si>
    <t xml:space="preserve">ΓΡΑΜΜΑΤΙΚΑΚΗΣ </t>
  </si>
  <si>
    <t>ΤΠ70Δ4Υ3</t>
  </si>
  <si>
    <t>ΤΠ70Λ3Υ4</t>
  </si>
  <si>
    <t>ΤΠ70Δ5Υ5</t>
  </si>
  <si>
    <t>7Λ-ΔΙΑΧΕΙΡΙΣΗ ΚΑΙ ΑΝΑΠΤΥΞΗ ΕΠΙΧΕΙΜΑΤΙΚΩΝ ΠΛΗΡΟΦΟΡΙΑΚΩΝ ΣΥΣΤΗΜΑΤΩΝ ΚΑΙ ΡΟΩΝ</t>
  </si>
  <si>
    <t>ΗΜΕΡΟΜΗΝΙΑ</t>
  </si>
  <si>
    <t>4-ΑΡΧΕΣ ΤΕΧΝΟΛΟΓΙΑΣ ΛΟΓΙΣΜΙΚΟΥ</t>
  </si>
  <si>
    <t>ΣΔΟ</t>
  </si>
  <si>
    <t>ΡΟΜΠΟΤΙΚΗ ΚΟΙΝΟ ΜΑΘΗΜΑ</t>
  </si>
  <si>
    <t>OXI</t>
  </si>
  <si>
    <t>6Υ-ΑΡΧΙΤΕΚΤΟΝΙΚΗ ΜΕ ΠΡΟΓΡΑΜΜΑΤΙΖΟΜΕΝΗ ΛΟΓΙΚΗ FPGAs</t>
  </si>
  <si>
    <t>ΌΧΙ</t>
  </si>
  <si>
    <r>
      <rPr>
        <b/>
        <sz val="26"/>
        <rFont val="Calibri"/>
        <family val="2"/>
        <charset val="161"/>
      </rPr>
      <t>1</t>
    </r>
    <r>
      <rPr>
        <b/>
        <sz val="18"/>
        <rFont val="Calibri"/>
        <family val="2"/>
        <charset val="161"/>
      </rPr>
      <t>ΕΞΑΜΗΝΟ</t>
    </r>
  </si>
  <si>
    <r>
      <rPr>
        <b/>
        <sz val="28"/>
        <rFont val="Calibri"/>
        <family val="2"/>
        <charset val="161"/>
      </rPr>
      <t>2</t>
    </r>
    <r>
      <rPr>
        <b/>
        <sz val="18"/>
        <rFont val="Calibri"/>
        <family val="2"/>
        <charset val="161"/>
      </rPr>
      <t>ΕΞΑΜΗΝΟ</t>
    </r>
  </si>
  <si>
    <r>
      <rPr>
        <b/>
        <sz val="28"/>
        <rFont val="Times New Roman"/>
        <family val="1"/>
        <charset val="161"/>
      </rPr>
      <t>3</t>
    </r>
    <r>
      <rPr>
        <b/>
        <sz val="16"/>
        <rFont val="Times New Roman"/>
        <family val="1"/>
        <charset val="161"/>
      </rPr>
      <t>ΕΞΑΜΗΝΟ</t>
    </r>
  </si>
  <si>
    <r>
      <rPr>
        <b/>
        <sz val="28"/>
        <rFont val="Arial"/>
        <family val="2"/>
        <charset val="161"/>
      </rPr>
      <t>4</t>
    </r>
    <r>
      <rPr>
        <b/>
        <sz val="16"/>
        <rFont val="Arial"/>
        <family val="2"/>
        <charset val="161"/>
      </rPr>
      <t>ΕΞΑΜΗΝΟ</t>
    </r>
  </si>
  <si>
    <r>
      <rPr>
        <b/>
        <sz val="28"/>
        <rFont val="Arial"/>
        <family val="2"/>
        <charset val="161"/>
      </rPr>
      <t>5</t>
    </r>
    <r>
      <rPr>
        <b/>
        <sz val="16"/>
        <rFont val="Arial"/>
        <family val="2"/>
        <charset val="161"/>
      </rPr>
      <t>ΕΞΑΜΗΝΟ</t>
    </r>
  </si>
  <si>
    <r>
      <t>6</t>
    </r>
    <r>
      <rPr>
        <b/>
        <sz val="16"/>
        <rFont val="Times New Roman"/>
        <family val="1"/>
        <charset val="161"/>
      </rPr>
      <t>ΕΞΑΜΗΝΟ</t>
    </r>
  </si>
  <si>
    <r>
      <rPr>
        <b/>
        <sz val="28"/>
        <rFont val="Arial"/>
        <family val="2"/>
        <charset val="161"/>
      </rPr>
      <t>7</t>
    </r>
    <r>
      <rPr>
        <b/>
        <sz val="16"/>
        <rFont val="Arial"/>
        <family val="2"/>
        <charset val="161"/>
      </rPr>
      <t>ΕΞΑΜΗΝΟ</t>
    </r>
  </si>
  <si>
    <t>511 / 383 / 360</t>
  </si>
  <si>
    <t>ΑΠΟΝΟΜΗ</t>
  </si>
  <si>
    <t>Εγγεγραμμένοι / ΧΩΡΗΤΙΚΟΤΗΤΑ ΑΙΘΟΥΣΩΝ (Εγγεγραμμένοι-25%)</t>
  </si>
</sst>
</file>

<file path=xl/styles.xml><?xml version="1.0" encoding="utf-8"?>
<styleSheet xmlns="http://schemas.openxmlformats.org/spreadsheetml/2006/main">
  <numFmts count="2">
    <numFmt numFmtId="164" formatCode="dddd\ d\-m\-yyyy"/>
    <numFmt numFmtId="165" formatCode="[$-F800]dddd\,\ mmmm\ dd\,\ yyyy"/>
  </numFmts>
  <fonts count="54">
    <font>
      <sz val="11"/>
      <color theme="1"/>
      <name val="Calibri"/>
      <family val="2"/>
      <charset val="161"/>
      <scheme val="minor"/>
    </font>
    <font>
      <sz val="11"/>
      <color indexed="8"/>
      <name val="Calibri"/>
      <family val="2"/>
      <charset val="161"/>
    </font>
    <font>
      <sz val="11"/>
      <color indexed="8"/>
      <name val="Calibri"/>
      <family val="2"/>
      <charset val="161"/>
    </font>
    <font>
      <sz val="10"/>
      <name val="Arial"/>
      <family val="2"/>
      <charset val="161"/>
    </font>
    <font>
      <b/>
      <sz val="10"/>
      <name val="Arial"/>
      <family val="2"/>
      <charset val="161"/>
    </font>
    <font>
      <sz val="10"/>
      <name val="Arial"/>
      <family val="2"/>
      <charset val="161"/>
    </font>
    <font>
      <b/>
      <sz val="12"/>
      <name val="Arial"/>
      <family val="2"/>
      <charset val="161"/>
    </font>
    <font>
      <sz val="10"/>
      <name val="Arial Greek"/>
      <charset val="161"/>
    </font>
    <font>
      <b/>
      <sz val="11"/>
      <name val="Calibri"/>
      <family val="2"/>
      <charset val="161"/>
    </font>
    <font>
      <sz val="8"/>
      <name val="Calibri"/>
      <family val="2"/>
      <charset val="161"/>
    </font>
    <font>
      <sz val="10"/>
      <color indexed="10"/>
      <name val="Arial"/>
      <family val="2"/>
      <charset val="161"/>
    </font>
    <font>
      <b/>
      <sz val="11"/>
      <color indexed="8"/>
      <name val="Calibri"/>
      <family val="2"/>
      <charset val="161"/>
    </font>
    <font>
      <b/>
      <sz val="10"/>
      <color indexed="10"/>
      <name val="Arial"/>
      <family val="2"/>
      <charset val="161"/>
    </font>
    <font>
      <b/>
      <sz val="16"/>
      <color indexed="8"/>
      <name val="Calibri"/>
      <family val="2"/>
      <charset val="161"/>
    </font>
    <font>
      <sz val="12"/>
      <name val="Calibri"/>
      <family val="2"/>
      <charset val="161"/>
    </font>
    <font>
      <b/>
      <sz val="10"/>
      <color indexed="10"/>
      <name val="Arial"/>
      <family val="2"/>
      <charset val="161"/>
    </font>
    <font>
      <sz val="10"/>
      <color indexed="10"/>
      <name val="Arial"/>
      <family val="2"/>
      <charset val="161"/>
    </font>
    <font>
      <b/>
      <sz val="10"/>
      <color indexed="8"/>
      <name val="Arial"/>
      <family val="2"/>
      <charset val="161"/>
    </font>
    <font>
      <sz val="10"/>
      <color indexed="8"/>
      <name val="Arial"/>
      <family val="2"/>
      <charset val="161"/>
    </font>
    <font>
      <sz val="10"/>
      <color indexed="10"/>
      <name val="Arial"/>
      <family val="2"/>
      <charset val="161"/>
    </font>
    <font>
      <sz val="20"/>
      <name val="Arial"/>
      <family val="2"/>
      <charset val="161"/>
    </font>
    <font>
      <b/>
      <sz val="11"/>
      <color indexed="10"/>
      <name val="Calibri"/>
      <family val="2"/>
      <charset val="161"/>
    </font>
    <font>
      <b/>
      <sz val="11"/>
      <color indexed="8"/>
      <name val="Calibri"/>
      <family val="2"/>
      <charset val="161"/>
    </font>
    <font>
      <sz val="11"/>
      <color indexed="10"/>
      <name val="Calibri"/>
      <family val="2"/>
      <charset val="161"/>
    </font>
    <font>
      <b/>
      <sz val="10"/>
      <color indexed="10"/>
      <name val="Arial"/>
      <family val="2"/>
      <charset val="161"/>
    </font>
    <font>
      <sz val="10"/>
      <color indexed="10"/>
      <name val="Arial"/>
      <family val="2"/>
      <charset val="161"/>
    </font>
    <font>
      <sz val="11"/>
      <name val="Calibri"/>
      <family val="2"/>
      <charset val="161"/>
    </font>
    <font>
      <b/>
      <sz val="11"/>
      <color indexed="8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indexed="8"/>
      <name val="Arial"/>
      <family val="2"/>
      <charset val="161"/>
    </font>
    <font>
      <sz val="10"/>
      <color indexed="8"/>
      <name val="Calibri"/>
      <family val="2"/>
      <charset val="161"/>
    </font>
    <font>
      <b/>
      <sz val="20"/>
      <name val="Arial"/>
      <family val="2"/>
      <charset val="161"/>
    </font>
    <font>
      <sz val="11"/>
      <color indexed="10"/>
      <name val="Calibri"/>
      <family val="2"/>
      <charset val="161"/>
    </font>
    <font>
      <sz val="11"/>
      <color indexed="10"/>
      <name val="Calibri"/>
      <family val="2"/>
      <charset val="161"/>
    </font>
    <font>
      <b/>
      <sz val="11"/>
      <color indexed="10"/>
      <name val="Calibri"/>
      <family val="2"/>
      <charset val="161"/>
    </font>
    <font>
      <sz val="18"/>
      <name val="Calibri"/>
      <family val="2"/>
      <charset val="161"/>
    </font>
    <font>
      <b/>
      <sz val="14"/>
      <name val="Times New Roman"/>
      <family val="1"/>
      <charset val="161"/>
    </font>
    <font>
      <b/>
      <sz val="14"/>
      <name val="Arial"/>
      <family val="2"/>
      <charset val="161"/>
    </font>
    <font>
      <sz val="14"/>
      <name val="Calibri"/>
      <family val="2"/>
      <charset val="161"/>
    </font>
    <font>
      <b/>
      <sz val="12"/>
      <name val="Times New Roman"/>
      <family val="1"/>
      <charset val="161"/>
    </font>
    <font>
      <b/>
      <sz val="12"/>
      <name val="Calibri"/>
      <family val="2"/>
      <charset val="161"/>
    </font>
    <font>
      <b/>
      <sz val="26"/>
      <name val="Calibri"/>
      <family val="2"/>
      <charset val="161"/>
    </font>
    <font>
      <b/>
      <sz val="18"/>
      <name val="Calibri"/>
      <family val="2"/>
      <charset val="161"/>
    </font>
    <font>
      <sz val="12"/>
      <name val="Arial"/>
      <family val="2"/>
      <charset val="161"/>
    </font>
    <font>
      <sz val="12"/>
      <name val="Times New Roman"/>
      <family val="1"/>
      <charset val="161"/>
    </font>
    <font>
      <b/>
      <sz val="28"/>
      <name val="Calibri"/>
      <family val="2"/>
      <charset val="161"/>
    </font>
    <font>
      <b/>
      <sz val="28"/>
      <name val="Times New Roman"/>
      <family val="1"/>
      <charset val="161"/>
    </font>
    <font>
      <b/>
      <sz val="16"/>
      <name val="Times New Roman"/>
      <family val="1"/>
      <charset val="161"/>
    </font>
    <font>
      <b/>
      <sz val="28"/>
      <name val="Arial"/>
      <family val="2"/>
      <charset val="161"/>
    </font>
    <font>
      <b/>
      <sz val="16"/>
      <name val="Arial"/>
      <family val="2"/>
      <charset val="161"/>
    </font>
    <font>
      <sz val="11"/>
      <name val="Arial"/>
      <family val="2"/>
      <charset val="161"/>
    </font>
    <font>
      <b/>
      <u/>
      <sz val="26"/>
      <name val="Calibri"/>
      <family val="2"/>
      <charset val="161"/>
    </font>
    <font>
      <sz val="18"/>
      <name val="Calibri"/>
      <family val="2"/>
      <charset val="161"/>
    </font>
    <font>
      <sz val="11"/>
      <name val="Calibri"/>
      <family val="2"/>
      <charset val="161"/>
    </font>
  </fonts>
  <fills count="2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4">
    <xf numFmtId="0" fontId="0" fillId="0" borderId="0"/>
    <xf numFmtId="0" fontId="7" fillId="0" borderId="0"/>
    <xf numFmtId="0" fontId="3" fillId="0" borderId="0"/>
    <xf numFmtId="0" fontId="7" fillId="0" borderId="0"/>
  </cellStyleXfs>
  <cellXfs count="291">
    <xf numFmtId="0" fontId="0" fillId="0" borderId="0" xfId="0"/>
    <xf numFmtId="0" fontId="5" fillId="2" borderId="1" xfId="2" applyFont="1" applyFill="1" applyBorder="1" applyAlignment="1">
      <alignment horizontal="center"/>
    </xf>
    <xf numFmtId="0" fontId="4" fillId="0" borderId="0" xfId="2" applyFont="1" applyAlignment="1">
      <alignment horizontal="center"/>
    </xf>
    <xf numFmtId="0" fontId="4" fillId="0" borderId="0" xfId="2" applyFont="1" applyFill="1" applyBorder="1" applyAlignment="1">
      <alignment vertical="center"/>
    </xf>
    <xf numFmtId="0" fontId="4" fillId="0" borderId="0" xfId="2" applyFont="1" applyFill="1" applyBorder="1" applyAlignment="1">
      <alignment horizontal="center" wrapText="1"/>
    </xf>
    <xf numFmtId="0" fontId="4" fillId="0" borderId="0" xfId="2" applyFont="1" applyFill="1" applyBorder="1" applyAlignment="1">
      <alignment horizontal="center"/>
    </xf>
    <xf numFmtId="0" fontId="0" fillId="0" borderId="0" xfId="0" applyAlignment="1">
      <alignment horizontal="left"/>
    </xf>
    <xf numFmtId="0" fontId="3" fillId="0" borderId="0" xfId="2" applyFont="1"/>
    <xf numFmtId="0" fontId="3" fillId="0" borderId="0" xfId="2" applyFont="1" applyFill="1" applyBorder="1"/>
    <xf numFmtId="0" fontId="3" fillId="8" borderId="0" xfId="2" applyFont="1" applyFill="1"/>
    <xf numFmtId="0" fontId="10" fillId="0" borderId="0" xfId="2" applyFont="1"/>
    <xf numFmtId="0" fontId="0" fillId="0" borderId="0" xfId="0" applyAlignment="1">
      <alignment horizontal="left" wrapText="1"/>
    </xf>
    <xf numFmtId="0" fontId="3" fillId="2" borderId="1" xfId="2" applyFont="1" applyFill="1" applyBorder="1" applyAlignment="1">
      <alignment horizontal="center"/>
    </xf>
    <xf numFmtId="0" fontId="3" fillId="0" borderId="1" xfId="2" applyFont="1" applyBorder="1" applyAlignment="1">
      <alignment horizontal="center"/>
    </xf>
    <xf numFmtId="0" fontId="5" fillId="6" borderId="1" xfId="2" applyFont="1" applyFill="1" applyBorder="1" applyAlignment="1">
      <alignment horizontal="center"/>
    </xf>
    <xf numFmtId="0" fontId="13" fillId="0" borderId="0" xfId="0" applyFont="1" applyAlignment="1">
      <alignment horizontal="left"/>
    </xf>
    <xf numFmtId="0" fontId="4" fillId="0" borderId="1" xfId="2" applyFont="1" applyBorder="1" applyAlignment="1">
      <alignment horizontal="center"/>
    </xf>
    <xf numFmtId="0" fontId="4" fillId="0" borderId="1" xfId="2" applyFont="1" applyFill="1" applyBorder="1" applyAlignment="1">
      <alignment horizontal="center"/>
    </xf>
    <xf numFmtId="0" fontId="3" fillId="0" borderId="1" xfId="2" applyFont="1" applyBorder="1"/>
    <xf numFmtId="0" fontId="4" fillId="0" borderId="1" xfId="2" applyFont="1" applyBorder="1" applyAlignment="1">
      <alignment horizontal="center" vertical="center"/>
    </xf>
    <xf numFmtId="0" fontId="5" fillId="0" borderId="1" xfId="2" applyFont="1" applyBorder="1"/>
    <xf numFmtId="0" fontId="5" fillId="2" borderId="1" xfId="2" applyFont="1" applyFill="1" applyBorder="1"/>
    <xf numFmtId="0" fontId="4" fillId="2" borderId="1" xfId="2" applyFont="1" applyFill="1" applyBorder="1" applyAlignment="1">
      <alignment horizontal="center"/>
    </xf>
    <xf numFmtId="0" fontId="4" fillId="6" borderId="1" xfId="2" applyFont="1" applyFill="1" applyBorder="1" applyAlignment="1">
      <alignment horizontal="center" vertical="center"/>
    </xf>
    <xf numFmtId="0" fontId="5" fillId="6" borderId="1" xfId="2" applyFont="1" applyFill="1" applyBorder="1"/>
    <xf numFmtId="0" fontId="4" fillId="6" borderId="1" xfId="2" applyFont="1" applyFill="1" applyBorder="1" applyAlignment="1">
      <alignment horizontal="center"/>
    </xf>
    <xf numFmtId="0" fontId="12" fillId="6" borderId="1" xfId="2" applyFont="1" applyFill="1" applyBorder="1" applyAlignment="1">
      <alignment horizontal="center"/>
    </xf>
    <xf numFmtId="0" fontId="4" fillId="3" borderId="1" xfId="2" applyFont="1" applyFill="1" applyBorder="1" applyAlignment="1">
      <alignment horizontal="center"/>
    </xf>
    <xf numFmtId="0" fontId="3" fillId="2" borderId="1" xfId="2" applyFont="1" applyFill="1" applyBorder="1"/>
    <xf numFmtId="0" fontId="4" fillId="6" borderId="3" xfId="2" applyFont="1" applyFill="1" applyBorder="1" applyAlignment="1">
      <alignment horizontal="center" vertical="center"/>
    </xf>
    <xf numFmtId="0" fontId="5" fillId="6" borderId="3" xfId="2" applyFont="1" applyFill="1" applyBorder="1"/>
    <xf numFmtId="0" fontId="4" fillId="6" borderId="3" xfId="2" applyFont="1" applyFill="1" applyBorder="1" applyAlignment="1">
      <alignment horizontal="center"/>
    </xf>
    <xf numFmtId="0" fontId="5" fillId="6" borderId="3" xfId="2" applyFont="1" applyFill="1" applyBorder="1" applyAlignment="1">
      <alignment horizontal="center"/>
    </xf>
    <xf numFmtId="0" fontId="3" fillId="0" borderId="0" xfId="2" applyFont="1" applyBorder="1"/>
    <xf numFmtId="0" fontId="6" fillId="0" borderId="0" xfId="2" applyFont="1" applyBorder="1"/>
    <xf numFmtId="0" fontId="4" fillId="0" borderId="0" xfId="2" applyFont="1" applyBorder="1" applyAlignment="1">
      <alignment horizontal="center"/>
    </xf>
    <xf numFmtId="0" fontId="3" fillId="6" borderId="1" xfId="2" applyFont="1" applyFill="1" applyBorder="1"/>
    <xf numFmtId="0" fontId="3" fillId="6" borderId="1" xfId="2" applyFont="1" applyFill="1" applyBorder="1" applyAlignment="1">
      <alignment horizontal="center"/>
    </xf>
    <xf numFmtId="0" fontId="14" fillId="0" borderId="0" xfId="0" applyFont="1" applyAlignment="1">
      <alignment horizontal="left"/>
    </xf>
    <xf numFmtId="0" fontId="0" fillId="0" borderId="0" xfId="0" applyAlignment="1">
      <alignment horizontal="right"/>
    </xf>
    <xf numFmtId="0" fontId="15" fillId="2" borderId="1" xfId="2" applyFont="1" applyFill="1" applyBorder="1" applyAlignment="1">
      <alignment horizontal="center"/>
    </xf>
    <xf numFmtId="0" fontId="16" fillId="2" borderId="1" xfId="2" applyFont="1" applyFill="1" applyBorder="1" applyAlignment="1">
      <alignment horizontal="center"/>
    </xf>
    <xf numFmtId="0" fontId="3" fillId="6" borderId="3" xfId="2" applyFont="1" applyFill="1" applyBorder="1" applyAlignment="1">
      <alignment horizontal="center"/>
    </xf>
    <xf numFmtId="0" fontId="17" fillId="0" borderId="1" xfId="2" applyFont="1" applyBorder="1" applyAlignment="1">
      <alignment horizontal="center"/>
    </xf>
    <xf numFmtId="0" fontId="17" fillId="0" borderId="1" xfId="2" applyFont="1" applyFill="1" applyBorder="1" applyAlignment="1">
      <alignment horizontal="center"/>
    </xf>
    <xf numFmtId="0" fontId="18" fillId="0" borderId="1" xfId="2" applyFont="1" applyBorder="1"/>
    <xf numFmtId="0" fontId="18" fillId="6" borderId="1" xfId="2" applyFont="1" applyFill="1" applyBorder="1" applyAlignment="1">
      <alignment horizontal="center"/>
    </xf>
    <xf numFmtId="0" fontId="18" fillId="0" borderId="0" xfId="2" applyFont="1" applyBorder="1"/>
    <xf numFmtId="0" fontId="18" fillId="6" borderId="3" xfId="2" applyFont="1" applyFill="1" applyBorder="1" applyAlignment="1">
      <alignment horizontal="center"/>
    </xf>
    <xf numFmtId="0" fontId="17" fillId="0" borderId="0" xfId="2" applyFont="1" applyFill="1" applyBorder="1" applyAlignment="1">
      <alignment horizontal="center"/>
    </xf>
    <xf numFmtId="0" fontId="17" fillId="7" borderId="1" xfId="2" applyFont="1" applyFill="1" applyBorder="1" applyAlignment="1">
      <alignment horizontal="center"/>
    </xf>
    <xf numFmtId="0" fontId="18" fillId="7" borderId="1" xfId="2" applyFont="1" applyFill="1" applyBorder="1"/>
    <xf numFmtId="0" fontId="3" fillId="7" borderId="1" xfId="2" applyFont="1" applyFill="1" applyBorder="1"/>
    <xf numFmtId="0" fontId="4" fillId="7" borderId="1" xfId="2" applyFont="1" applyFill="1" applyBorder="1" applyAlignment="1">
      <alignment horizontal="center"/>
    </xf>
    <xf numFmtId="0" fontId="0" fillId="3" borderId="0" xfId="0" applyFill="1"/>
    <xf numFmtId="0" fontId="3" fillId="4" borderId="0" xfId="2" applyFont="1" applyFill="1" applyAlignment="1">
      <alignment horizontal="right"/>
    </xf>
    <xf numFmtId="0" fontId="18" fillId="9" borderId="1" xfId="2" applyFont="1" applyFill="1" applyBorder="1"/>
    <xf numFmtId="0" fontId="18" fillId="0" borderId="1" xfId="2" applyFont="1" applyFill="1" applyBorder="1"/>
    <xf numFmtId="0" fontId="18" fillId="9" borderId="3" xfId="2" applyFont="1" applyFill="1" applyBorder="1"/>
    <xf numFmtId="0" fontId="3" fillId="9" borderId="1" xfId="2" applyFont="1" applyFill="1" applyBorder="1"/>
    <xf numFmtId="0" fontId="5" fillId="9" borderId="1" xfId="2" applyFont="1" applyFill="1" applyBorder="1"/>
    <xf numFmtId="0" fontId="5" fillId="9" borderId="3" xfId="2" applyFont="1" applyFill="1" applyBorder="1"/>
    <xf numFmtId="0" fontId="18" fillId="0" borderId="5" xfId="2" applyFont="1" applyBorder="1"/>
    <xf numFmtId="0" fontId="3" fillId="0" borderId="5" xfId="2" applyFont="1" applyBorder="1"/>
    <xf numFmtId="0" fontId="4" fillId="0" borderId="1" xfId="2" applyFont="1" applyFill="1" applyBorder="1" applyAlignment="1">
      <alignment horizontal="center" vertical="center"/>
    </xf>
    <xf numFmtId="0" fontId="3" fillId="9" borderId="3" xfId="2" applyFont="1" applyFill="1" applyBorder="1"/>
    <xf numFmtId="0" fontId="4" fillId="0" borderId="3" xfId="2" applyFont="1" applyBorder="1" applyAlignment="1">
      <alignment horizontal="center" vertical="center"/>
    </xf>
    <xf numFmtId="0" fontId="4" fillId="0" borderId="6" xfId="2" applyFont="1" applyBorder="1" applyAlignment="1">
      <alignment horizontal="center" vertical="center"/>
    </xf>
    <xf numFmtId="0" fontId="4" fillId="0" borderId="4" xfId="2" applyFont="1" applyBorder="1" applyAlignment="1">
      <alignment horizontal="center" vertical="center"/>
    </xf>
    <xf numFmtId="0" fontId="4" fillId="0" borderId="3" xfId="2" applyFont="1" applyFill="1" applyBorder="1" applyAlignment="1">
      <alignment horizontal="center" vertical="center"/>
    </xf>
    <xf numFmtId="0" fontId="4" fillId="0" borderId="6" xfId="2" applyFont="1" applyFill="1" applyBorder="1" applyAlignment="1">
      <alignment horizontal="center" vertical="center"/>
    </xf>
    <xf numFmtId="0" fontId="4" fillId="12" borderId="3" xfId="2" applyFont="1" applyFill="1" applyBorder="1" applyAlignment="1">
      <alignment horizontal="center" vertical="center"/>
    </xf>
    <xf numFmtId="0" fontId="4" fillId="12" borderId="6" xfId="2" applyFont="1" applyFill="1" applyBorder="1" applyAlignment="1">
      <alignment horizontal="center" vertical="center"/>
    </xf>
    <xf numFmtId="0" fontId="4" fillId="12" borderId="4" xfId="2" applyFont="1" applyFill="1" applyBorder="1" applyAlignment="1">
      <alignment horizontal="center" vertical="center"/>
    </xf>
    <xf numFmtId="0" fontId="3" fillId="0" borderId="0" xfId="2" applyFont="1" applyAlignment="1">
      <alignment horizontal="center"/>
    </xf>
    <xf numFmtId="0" fontId="3" fillId="0" borderId="0" xfId="2" applyFont="1" applyBorder="1" applyAlignment="1">
      <alignment horizontal="center"/>
    </xf>
    <xf numFmtId="0" fontId="4" fillId="0" borderId="0" xfId="2" applyFont="1" applyFill="1" applyBorder="1" applyAlignment="1">
      <alignment horizontal="center" vertical="center"/>
    </xf>
    <xf numFmtId="0" fontId="4" fillId="0" borderId="4" xfId="2" applyFont="1" applyFill="1" applyBorder="1" applyAlignment="1">
      <alignment horizontal="center" vertical="center"/>
    </xf>
    <xf numFmtId="0" fontId="3" fillId="0" borderId="0" xfId="2" applyFont="1" applyFill="1" applyAlignment="1">
      <alignment horizontal="center"/>
    </xf>
    <xf numFmtId="0" fontId="4" fillId="11" borderId="0" xfId="2" applyFont="1" applyFill="1" applyAlignment="1">
      <alignment horizontal="fill"/>
    </xf>
    <xf numFmtId="0" fontId="4" fillId="0" borderId="0" xfId="2" applyFont="1"/>
    <xf numFmtId="0" fontId="12" fillId="2" borderId="1" xfId="2" applyFont="1" applyFill="1" applyBorder="1" applyAlignment="1">
      <alignment horizontal="center"/>
    </xf>
    <xf numFmtId="0" fontId="2" fillId="0" borderId="0" xfId="0" applyFont="1" applyAlignment="1">
      <alignment horizontal="left" wrapText="1"/>
    </xf>
    <xf numFmtId="0" fontId="2" fillId="4" borderId="1" xfId="0" applyFont="1" applyFill="1" applyBorder="1" applyAlignment="1" applyProtection="1">
      <alignment horizontal="right"/>
      <protection locked="0"/>
    </xf>
    <xf numFmtId="0" fontId="23" fillId="0" borderId="0" xfId="0" applyFont="1" applyAlignment="1">
      <alignment horizontal="left"/>
    </xf>
    <xf numFmtId="0" fontId="0" fillId="0" borderId="1" xfId="0" applyBorder="1" applyAlignment="1">
      <alignment horizontal="left"/>
    </xf>
    <xf numFmtId="0" fontId="26" fillId="3" borderId="1" xfId="0" applyFont="1" applyFill="1" applyBorder="1" applyAlignment="1">
      <alignment horizontal="left"/>
    </xf>
    <xf numFmtId="0" fontId="11" fillId="5" borderId="1" xfId="0" applyFont="1" applyFill="1" applyBorder="1" applyAlignment="1">
      <alignment horizontal="left"/>
    </xf>
    <xf numFmtId="0" fontId="2" fillId="5" borderId="1" xfId="0" applyFont="1" applyFill="1" applyBorder="1" applyAlignment="1">
      <alignment horizontal="left" wrapText="1"/>
    </xf>
    <xf numFmtId="0" fontId="21" fillId="5" borderId="1" xfId="0" applyFont="1" applyFill="1" applyBorder="1" applyAlignment="1" applyProtection="1">
      <alignment horizontal="left" wrapText="1"/>
      <protection locked="0"/>
    </xf>
    <xf numFmtId="0" fontId="11" fillId="5" borderId="1" xfId="0" applyFont="1" applyFill="1" applyBorder="1" applyAlignment="1">
      <alignment horizontal="left" wrapText="1"/>
    </xf>
    <xf numFmtId="0" fontId="11" fillId="12" borderId="1" xfId="0" applyFont="1" applyFill="1" applyBorder="1" applyAlignment="1">
      <alignment horizontal="left"/>
    </xf>
    <xf numFmtId="0" fontId="2" fillId="12" borderId="1" xfId="0" applyFont="1" applyFill="1" applyBorder="1" applyAlignment="1">
      <alignment horizontal="left" wrapText="1"/>
    </xf>
    <xf numFmtId="0" fontId="11" fillId="12" borderId="1" xfId="0" applyFont="1" applyFill="1" applyBorder="1" applyAlignment="1" applyProtection="1">
      <alignment horizontal="left" wrapText="1"/>
      <protection locked="0"/>
    </xf>
    <xf numFmtId="0" fontId="11" fillId="12" borderId="1" xfId="0" applyFont="1" applyFill="1" applyBorder="1" applyAlignment="1">
      <alignment horizontal="left" wrapText="1"/>
    </xf>
    <xf numFmtId="0" fontId="8" fillId="12" borderId="1" xfId="0" applyFont="1" applyFill="1" applyBorder="1" applyAlignment="1" applyProtection="1">
      <alignment horizontal="left" wrapText="1"/>
      <protection locked="0"/>
    </xf>
    <xf numFmtId="0" fontId="11" fillId="13" borderId="1" xfId="0" applyFont="1" applyFill="1" applyBorder="1" applyAlignment="1">
      <alignment horizontal="left"/>
    </xf>
    <xf numFmtId="0" fontId="2" fillId="13" borderId="1" xfId="0" applyFont="1" applyFill="1" applyBorder="1" applyAlignment="1">
      <alignment horizontal="left" wrapText="1"/>
    </xf>
    <xf numFmtId="0" fontId="21" fillId="13" borderId="1" xfId="0" applyFont="1" applyFill="1" applyBorder="1" applyAlignment="1" applyProtection="1">
      <alignment horizontal="left" wrapText="1"/>
      <protection locked="0"/>
    </xf>
    <xf numFmtId="0" fontId="11" fillId="13" borderId="1" xfId="0" applyFont="1" applyFill="1" applyBorder="1" applyAlignment="1">
      <alignment horizontal="left" wrapText="1"/>
    </xf>
    <xf numFmtId="0" fontId="11" fillId="5" borderId="3" xfId="0" applyFont="1" applyFill="1" applyBorder="1" applyAlignment="1">
      <alignment horizontal="left"/>
    </xf>
    <xf numFmtId="0" fontId="2" fillId="5" borderId="3" xfId="0" applyFont="1" applyFill="1" applyBorder="1" applyAlignment="1">
      <alignment horizontal="left" wrapText="1"/>
    </xf>
    <xf numFmtId="0" fontId="21" fillId="5" borderId="3" xfId="0" applyFont="1" applyFill="1" applyBorder="1" applyAlignment="1" applyProtection="1">
      <alignment horizontal="left" wrapText="1"/>
      <protection locked="0"/>
    </xf>
    <xf numFmtId="0" fontId="11" fillId="5" borderId="3" xfId="0" applyFont="1" applyFill="1" applyBorder="1" applyAlignment="1">
      <alignment horizontal="left" wrapText="1"/>
    </xf>
    <xf numFmtId="0" fontId="2" fillId="3" borderId="1" xfId="0" applyFont="1" applyFill="1" applyBorder="1" applyAlignment="1">
      <alignment horizontal="left" wrapText="1"/>
    </xf>
    <xf numFmtId="0" fontId="11" fillId="14" borderId="1" xfId="0" applyFont="1" applyFill="1" applyBorder="1" applyAlignment="1">
      <alignment horizontal="left"/>
    </xf>
    <xf numFmtId="0" fontId="2" fillId="14" borderId="1" xfId="0" applyFont="1" applyFill="1" applyBorder="1" applyAlignment="1">
      <alignment horizontal="left" wrapText="1"/>
    </xf>
    <xf numFmtId="0" fontId="11" fillId="14" borderId="1" xfId="0" applyFont="1" applyFill="1" applyBorder="1" applyAlignment="1">
      <alignment horizontal="left" wrapText="1"/>
    </xf>
    <xf numFmtId="0" fontId="21" fillId="14" borderId="1" xfId="0" applyFont="1" applyFill="1" applyBorder="1" applyAlignment="1" applyProtection="1">
      <alignment horizontal="left" wrapText="1"/>
      <protection locked="0"/>
    </xf>
    <xf numFmtId="0" fontId="11" fillId="15" borderId="1" xfId="0" applyFont="1" applyFill="1" applyBorder="1" applyAlignment="1">
      <alignment horizontal="left"/>
    </xf>
    <xf numFmtId="0" fontId="2" fillId="15" borderId="1" xfId="0" applyFont="1" applyFill="1" applyBorder="1" applyAlignment="1">
      <alignment horizontal="left" wrapText="1"/>
    </xf>
    <xf numFmtId="0" fontId="11" fillId="15" borderId="1" xfId="0" applyFont="1" applyFill="1" applyBorder="1" applyAlignment="1" applyProtection="1">
      <alignment horizontal="left" wrapText="1"/>
      <protection locked="0"/>
    </xf>
    <xf numFmtId="0" fontId="11" fillId="15" borderId="1" xfId="0" applyFont="1" applyFill="1" applyBorder="1" applyAlignment="1">
      <alignment horizontal="left" wrapText="1"/>
    </xf>
    <xf numFmtId="0" fontId="21" fillId="3" borderId="1" xfId="0" applyFont="1" applyFill="1" applyBorder="1" applyAlignment="1" applyProtection="1">
      <alignment horizontal="left" wrapText="1"/>
      <protection locked="0"/>
    </xf>
    <xf numFmtId="0" fontId="11" fillId="3" borderId="1" xfId="0" applyFont="1" applyFill="1" applyBorder="1" applyAlignment="1">
      <alignment horizontal="left" wrapText="1"/>
    </xf>
    <xf numFmtId="0" fontId="11" fillId="12" borderId="3" xfId="0" applyFont="1" applyFill="1" applyBorder="1" applyAlignment="1">
      <alignment horizontal="left"/>
    </xf>
    <xf numFmtId="0" fontId="2" fillId="12" borderId="3" xfId="0" applyFont="1" applyFill="1" applyBorder="1" applyAlignment="1">
      <alignment horizontal="left" wrapText="1"/>
    </xf>
    <xf numFmtId="0" fontId="11" fillId="12" borderId="3" xfId="0" applyFont="1" applyFill="1" applyBorder="1" applyAlignment="1" applyProtection="1">
      <alignment horizontal="left" wrapText="1"/>
      <protection locked="0"/>
    </xf>
    <xf numFmtId="0" fontId="11" fillId="16" borderId="1" xfId="0" applyFont="1" applyFill="1" applyBorder="1" applyAlignment="1">
      <alignment horizontal="left"/>
    </xf>
    <xf numFmtId="0" fontId="2" fillId="16" borderId="1" xfId="0" applyFont="1" applyFill="1" applyBorder="1" applyAlignment="1">
      <alignment horizontal="left" wrapText="1"/>
    </xf>
    <xf numFmtId="0" fontId="11" fillId="16" borderId="1" xfId="0" applyFont="1" applyFill="1" applyBorder="1" applyAlignment="1" applyProtection="1">
      <alignment horizontal="left" wrapText="1"/>
      <protection locked="0"/>
    </xf>
    <xf numFmtId="0" fontId="11" fillId="16" borderId="1" xfId="0" applyFont="1" applyFill="1" applyBorder="1" applyAlignment="1">
      <alignment horizontal="left" wrapText="1"/>
    </xf>
    <xf numFmtId="0" fontId="11" fillId="10" borderId="1" xfId="0" applyFont="1" applyFill="1" applyBorder="1" applyAlignment="1">
      <alignment horizontal="left"/>
    </xf>
    <xf numFmtId="0" fontId="2" fillId="10" borderId="1" xfId="0" applyFont="1" applyFill="1" applyBorder="1" applyAlignment="1">
      <alignment horizontal="left" wrapText="1"/>
    </xf>
    <xf numFmtId="0" fontId="8" fillId="10" borderId="1" xfId="0" applyFont="1" applyFill="1" applyBorder="1" applyAlignment="1" applyProtection="1">
      <alignment horizontal="left" wrapText="1"/>
      <protection locked="0"/>
    </xf>
    <xf numFmtId="0" fontId="11" fillId="10" borderId="1" xfId="0" applyFont="1" applyFill="1" applyBorder="1" applyAlignment="1">
      <alignment horizontal="left" wrapText="1"/>
    </xf>
    <xf numFmtId="0" fontId="21" fillId="10" borderId="1" xfId="0" applyFont="1" applyFill="1" applyBorder="1" applyAlignment="1" applyProtection="1">
      <alignment horizontal="left" wrapText="1"/>
      <protection locked="0"/>
    </xf>
    <xf numFmtId="0" fontId="11" fillId="10" borderId="3" xfId="0" applyFont="1" applyFill="1" applyBorder="1" applyAlignment="1">
      <alignment horizontal="left"/>
    </xf>
    <xf numFmtId="0" fontId="2" fillId="10" borderId="3" xfId="0" applyFont="1" applyFill="1" applyBorder="1" applyAlignment="1">
      <alignment horizontal="left" wrapText="1"/>
    </xf>
    <xf numFmtId="0" fontId="21" fillId="10" borderId="3" xfId="0" applyFont="1" applyFill="1" applyBorder="1" applyAlignment="1" applyProtection="1">
      <alignment horizontal="left" wrapText="1"/>
      <protection locked="0"/>
    </xf>
    <xf numFmtId="0" fontId="11" fillId="10" borderId="3" xfId="0" applyFont="1" applyFill="1" applyBorder="1" applyAlignment="1">
      <alignment horizontal="left" wrapText="1"/>
    </xf>
    <xf numFmtId="0" fontId="11" fillId="14" borderId="3" xfId="0" applyFont="1" applyFill="1" applyBorder="1" applyAlignment="1">
      <alignment horizontal="left"/>
    </xf>
    <xf numFmtId="0" fontId="2" fillId="14" borderId="3" xfId="0" applyFont="1" applyFill="1" applyBorder="1" applyAlignment="1">
      <alignment horizontal="left" wrapText="1"/>
    </xf>
    <xf numFmtId="0" fontId="21" fillId="14" borderId="3" xfId="0" applyFont="1" applyFill="1" applyBorder="1" applyAlignment="1" applyProtection="1">
      <alignment horizontal="left" wrapText="1"/>
      <protection locked="0"/>
    </xf>
    <xf numFmtId="0" fontId="11" fillId="14" borderId="3" xfId="0" applyFont="1" applyFill="1" applyBorder="1" applyAlignment="1">
      <alignment horizontal="left" wrapText="1"/>
    </xf>
    <xf numFmtId="0" fontId="11" fillId="16" borderId="3" xfId="0" applyFont="1" applyFill="1" applyBorder="1" applyAlignment="1">
      <alignment horizontal="left"/>
    </xf>
    <xf numFmtId="0" fontId="8" fillId="16" borderId="3" xfId="0" applyFont="1" applyFill="1" applyBorder="1" applyAlignment="1">
      <alignment horizontal="left"/>
    </xf>
    <xf numFmtId="0" fontId="22" fillId="13" borderId="1" xfId="0" applyFont="1" applyFill="1" applyBorder="1" applyAlignment="1" applyProtection="1">
      <alignment horizontal="left" wrapText="1"/>
      <protection locked="0"/>
    </xf>
    <xf numFmtId="0" fontId="8" fillId="13" borderId="1" xfId="0" applyFont="1" applyFill="1" applyBorder="1" applyAlignment="1">
      <alignment horizontal="left"/>
    </xf>
    <xf numFmtId="0" fontId="8" fillId="13" borderId="1" xfId="0" applyFont="1" applyFill="1" applyBorder="1" applyAlignment="1">
      <alignment horizontal="left" wrapText="1"/>
    </xf>
    <xf numFmtId="0" fontId="8" fillId="11" borderId="1" xfId="0" applyFont="1" applyFill="1" applyBorder="1" applyAlignment="1">
      <alignment horizontal="left"/>
    </xf>
    <xf numFmtId="0" fontId="2" fillId="11" borderId="1" xfId="0" applyFont="1" applyFill="1" applyBorder="1" applyAlignment="1">
      <alignment horizontal="left" wrapText="1"/>
    </xf>
    <xf numFmtId="0" fontId="21" fillId="11" borderId="1" xfId="0" applyFont="1" applyFill="1" applyBorder="1" applyAlignment="1" applyProtection="1">
      <alignment horizontal="left" wrapText="1"/>
      <protection locked="0"/>
    </xf>
    <xf numFmtId="0" fontId="8" fillId="11" borderId="1" xfId="0" applyFont="1" applyFill="1" applyBorder="1" applyAlignment="1">
      <alignment horizontal="left" wrapText="1"/>
    </xf>
    <xf numFmtId="0" fontId="22" fillId="11" borderId="1" xfId="0" applyFont="1" applyFill="1" applyBorder="1" applyAlignment="1" applyProtection="1">
      <alignment horizontal="left" wrapText="1"/>
      <protection locked="0"/>
    </xf>
    <xf numFmtId="0" fontId="11" fillId="11" borderId="1" xfId="0" applyFont="1" applyFill="1" applyBorder="1" applyAlignment="1">
      <alignment horizontal="left"/>
    </xf>
    <xf numFmtId="0" fontId="11" fillId="11" borderId="1" xfId="0" applyFont="1" applyFill="1" applyBorder="1" applyAlignment="1">
      <alignment horizontal="left" wrapText="1"/>
    </xf>
    <xf numFmtId="0" fontId="8" fillId="11" borderId="3" xfId="0" applyFont="1" applyFill="1" applyBorder="1" applyAlignment="1">
      <alignment horizontal="left"/>
    </xf>
    <xf numFmtId="0" fontId="2" fillId="11" borderId="3" xfId="0" applyFont="1" applyFill="1" applyBorder="1" applyAlignment="1">
      <alignment horizontal="left" wrapText="1"/>
    </xf>
    <xf numFmtId="0" fontId="21" fillId="11" borderId="3" xfId="0" applyFont="1" applyFill="1" applyBorder="1" applyAlignment="1" applyProtection="1">
      <alignment horizontal="left" wrapText="1"/>
      <protection locked="0"/>
    </xf>
    <xf numFmtId="0" fontId="8" fillId="11" borderId="3" xfId="0" applyFont="1" applyFill="1" applyBorder="1" applyAlignment="1">
      <alignment horizontal="left" wrapText="1"/>
    </xf>
    <xf numFmtId="0" fontId="22" fillId="14" borderId="1" xfId="0" applyFont="1" applyFill="1" applyBorder="1" applyAlignment="1" applyProtection="1">
      <alignment horizontal="left" wrapText="1"/>
      <protection locked="0"/>
    </xf>
    <xf numFmtId="0" fontId="13" fillId="0" borderId="1" xfId="0" applyFont="1" applyBorder="1" applyAlignment="1">
      <alignment horizontal="left"/>
    </xf>
    <xf numFmtId="0" fontId="27" fillId="7" borderId="7" xfId="0" applyFont="1" applyFill="1" applyBorder="1" applyAlignment="1">
      <alignment horizontal="center" vertical="center" wrapText="1"/>
    </xf>
    <xf numFmtId="0" fontId="27" fillId="7" borderId="2" xfId="0" applyFont="1" applyFill="1" applyBorder="1" applyAlignment="1">
      <alignment horizontal="center" vertical="center" wrapText="1"/>
    </xf>
    <xf numFmtId="0" fontId="28" fillId="7" borderId="2" xfId="0" applyFont="1" applyFill="1" applyBorder="1" applyAlignment="1">
      <alignment horizontal="center" vertical="center" wrapText="1"/>
    </xf>
    <xf numFmtId="0" fontId="28" fillId="7" borderId="3" xfId="0" applyFont="1" applyFill="1" applyBorder="1" applyAlignment="1">
      <alignment horizontal="center" vertical="center" wrapText="1"/>
    </xf>
    <xf numFmtId="0" fontId="29" fillId="7" borderId="3" xfId="0" applyFont="1" applyFill="1" applyBorder="1" applyAlignment="1">
      <alignment horizontal="center" vertical="center" wrapText="1"/>
    </xf>
    <xf numFmtId="0" fontId="3" fillId="4" borderId="8" xfId="2" applyFont="1" applyFill="1" applyBorder="1" applyAlignment="1">
      <alignment horizontal="right"/>
    </xf>
    <xf numFmtId="0" fontId="0" fillId="3" borderId="9" xfId="0" applyFill="1" applyBorder="1"/>
    <xf numFmtId="0" fontId="3" fillId="4" borderId="10" xfId="2" applyFont="1" applyFill="1" applyBorder="1" applyAlignment="1">
      <alignment horizontal="right"/>
    </xf>
    <xf numFmtId="0" fontId="0" fillId="3" borderId="11" xfId="0" applyFill="1" applyBorder="1"/>
    <xf numFmtId="0" fontId="3" fillId="4" borderId="12" xfId="2" applyFont="1" applyFill="1" applyBorder="1" applyAlignment="1">
      <alignment horizontal="right"/>
    </xf>
    <xf numFmtId="0" fontId="0" fillId="3" borderId="13" xfId="0" applyFill="1" applyBorder="1"/>
    <xf numFmtId="0" fontId="11" fillId="3" borderId="1" xfId="0" applyFont="1" applyFill="1" applyBorder="1" applyAlignment="1" applyProtection="1">
      <alignment horizontal="left" wrapText="1"/>
      <protection locked="0"/>
    </xf>
    <xf numFmtId="0" fontId="2" fillId="3" borderId="3" xfId="0" applyFont="1" applyFill="1" applyBorder="1" applyAlignment="1">
      <alignment horizontal="left" wrapText="1"/>
    </xf>
    <xf numFmtId="0" fontId="11" fillId="3" borderId="3" xfId="0" applyFont="1" applyFill="1" applyBorder="1" applyAlignment="1" applyProtection="1">
      <alignment horizontal="left" wrapText="1"/>
      <protection locked="0"/>
    </xf>
    <xf numFmtId="0" fontId="11" fillId="3" borderId="3" xfId="0" applyFont="1" applyFill="1" applyBorder="1" applyAlignment="1">
      <alignment horizontal="left" wrapText="1"/>
    </xf>
    <xf numFmtId="0" fontId="8" fillId="3" borderId="1" xfId="0" applyFont="1" applyFill="1" applyBorder="1" applyAlignment="1">
      <alignment horizontal="left" wrapText="1"/>
    </xf>
    <xf numFmtId="0" fontId="22" fillId="3" borderId="1" xfId="0" applyFont="1" applyFill="1" applyBorder="1" applyAlignment="1" applyProtection="1">
      <alignment horizontal="left" wrapText="1"/>
      <protection locked="0"/>
    </xf>
    <xf numFmtId="0" fontId="17" fillId="3" borderId="14" xfId="0" applyFont="1" applyFill="1" applyBorder="1" applyAlignment="1">
      <alignment horizontal="center" vertical="center" wrapText="1"/>
    </xf>
    <xf numFmtId="0" fontId="17" fillId="3" borderId="15" xfId="0" applyFont="1" applyFill="1" applyBorder="1" applyAlignment="1">
      <alignment horizontal="center" vertical="center" wrapText="1"/>
    </xf>
    <xf numFmtId="0" fontId="4" fillId="3" borderId="15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17" fillId="3" borderId="3" xfId="0" applyFont="1" applyFill="1" applyBorder="1" applyAlignment="1">
      <alignment horizontal="center" vertical="center" wrapText="1"/>
    </xf>
    <xf numFmtId="0" fontId="30" fillId="0" borderId="0" xfId="0" applyFont="1" applyAlignment="1">
      <alignment horizontal="left"/>
    </xf>
    <xf numFmtId="16" fontId="3" fillId="0" borderId="0" xfId="2" applyNumberFormat="1" applyFont="1" applyBorder="1" applyAlignment="1">
      <alignment horizontal="center"/>
    </xf>
    <xf numFmtId="16" fontId="4" fillId="0" borderId="0" xfId="2" applyNumberFormat="1" applyFont="1" applyFill="1" applyBorder="1" applyAlignment="1">
      <alignment horizontal="center" vertical="center"/>
    </xf>
    <xf numFmtId="0" fontId="3" fillId="7" borderId="1" xfId="2" applyFont="1" applyFill="1" applyBorder="1" applyAlignment="1">
      <alignment horizontal="center"/>
    </xf>
    <xf numFmtId="0" fontId="32" fillId="3" borderId="1" xfId="0" applyFont="1" applyFill="1" applyBorder="1" applyAlignment="1">
      <alignment horizontal="left"/>
    </xf>
    <xf numFmtId="0" fontId="33" fillId="0" borderId="1" xfId="0" applyFont="1" applyBorder="1" applyAlignment="1">
      <alignment horizontal="left"/>
    </xf>
    <xf numFmtId="0" fontId="33" fillId="0" borderId="3" xfId="0" applyFont="1" applyBorder="1" applyAlignment="1">
      <alignment horizontal="left"/>
    </xf>
    <xf numFmtId="0" fontId="32" fillId="3" borderId="3" xfId="0" applyFont="1" applyFill="1" applyBorder="1" applyAlignment="1">
      <alignment horizontal="left"/>
    </xf>
    <xf numFmtId="0" fontId="0" fillId="0" borderId="1" xfId="0" applyFont="1" applyBorder="1" applyAlignment="1">
      <alignment horizontal="left"/>
    </xf>
    <xf numFmtId="0" fontId="0" fillId="0" borderId="3" xfId="0" applyFont="1" applyBorder="1" applyAlignment="1">
      <alignment horizontal="left"/>
    </xf>
    <xf numFmtId="0" fontId="33" fillId="3" borderId="1" xfId="0" applyFont="1" applyFill="1" applyBorder="1" applyAlignment="1">
      <alignment horizontal="left"/>
    </xf>
    <xf numFmtId="0" fontId="33" fillId="3" borderId="3" xfId="0" applyFont="1" applyFill="1" applyBorder="1" applyAlignment="1">
      <alignment horizontal="left"/>
    </xf>
    <xf numFmtId="0" fontId="34" fillId="13" borderId="1" xfId="0" applyFont="1" applyFill="1" applyBorder="1" applyAlignment="1">
      <alignment horizontal="left" wrapText="1"/>
    </xf>
    <xf numFmtId="0" fontId="34" fillId="11" borderId="1" xfId="0" applyFont="1" applyFill="1" applyBorder="1" applyAlignment="1">
      <alignment horizontal="left" wrapText="1"/>
    </xf>
    <xf numFmtId="0" fontId="34" fillId="14" borderId="1" xfId="0" applyFont="1" applyFill="1" applyBorder="1" applyAlignment="1">
      <alignment horizontal="left" wrapText="1"/>
    </xf>
    <xf numFmtId="0" fontId="34" fillId="5" borderId="1" xfId="0" applyFont="1" applyFill="1" applyBorder="1" applyAlignment="1">
      <alignment horizontal="left" wrapText="1"/>
    </xf>
    <xf numFmtId="0" fontId="34" fillId="10" borderId="1" xfId="0" applyFont="1" applyFill="1" applyBorder="1" applyAlignment="1">
      <alignment horizontal="left" wrapText="1"/>
    </xf>
    <xf numFmtId="0" fontId="0" fillId="3" borderId="1" xfId="0" applyFill="1" applyBorder="1" applyAlignment="1">
      <alignment horizontal="left"/>
    </xf>
    <xf numFmtId="0" fontId="20" fillId="0" borderId="1" xfId="2" applyFont="1" applyBorder="1"/>
    <xf numFmtId="0" fontId="20" fillId="0" borderId="0" xfId="2" applyFont="1" applyBorder="1"/>
    <xf numFmtId="0" fontId="20" fillId="0" borderId="3" xfId="2" applyFont="1" applyBorder="1"/>
    <xf numFmtId="0" fontId="20" fillId="0" borderId="0" xfId="2" applyFont="1" applyFill="1" applyBorder="1" applyAlignment="1"/>
    <xf numFmtId="0" fontId="20" fillId="7" borderId="1" xfId="2" applyFont="1" applyFill="1" applyBorder="1"/>
    <xf numFmtId="0" fontId="20" fillId="0" borderId="0" xfId="2" applyFont="1"/>
    <xf numFmtId="0" fontId="1" fillId="16" borderId="1" xfId="0" applyFont="1" applyFill="1" applyBorder="1" applyAlignment="1">
      <alignment horizontal="left" wrapText="1"/>
    </xf>
    <xf numFmtId="0" fontId="21" fillId="13" borderId="1" xfId="0" applyFont="1" applyFill="1" applyBorder="1" applyAlignment="1">
      <alignment horizontal="left" wrapText="1"/>
    </xf>
    <xf numFmtId="0" fontId="6" fillId="17" borderId="0" xfId="0" applyFont="1" applyFill="1" applyAlignment="1">
      <alignment horizontal="center" wrapText="1"/>
    </xf>
    <xf numFmtId="0" fontId="35" fillId="17" borderId="0" xfId="0" applyFont="1" applyFill="1" applyAlignment="1">
      <alignment horizontal="center" wrapText="1"/>
    </xf>
    <xf numFmtId="0" fontId="52" fillId="17" borderId="5" xfId="0" applyFont="1" applyFill="1" applyBorder="1" applyAlignment="1">
      <alignment horizontal="center" wrapText="1"/>
    </xf>
    <xf numFmtId="0" fontId="52" fillId="0" borderId="0" xfId="0" applyFont="1" applyAlignment="1">
      <alignment horizontal="center" wrapText="1"/>
    </xf>
    <xf numFmtId="0" fontId="6" fillId="17" borderId="0" xfId="0" applyFont="1" applyFill="1" applyAlignment="1">
      <alignment wrapText="1"/>
    </xf>
    <xf numFmtId="0" fontId="38" fillId="0" borderId="0" xfId="0" applyFont="1" applyAlignment="1">
      <alignment wrapText="1"/>
    </xf>
    <xf numFmtId="0" fontId="39" fillId="11" borderId="14" xfId="0" applyFont="1" applyFill="1" applyBorder="1" applyAlignment="1">
      <alignment horizontal="right" wrapText="1"/>
    </xf>
    <xf numFmtId="164" fontId="36" fillId="11" borderId="16" xfId="0" applyNumberFormat="1" applyFont="1" applyFill="1" applyBorder="1" applyAlignment="1">
      <alignment horizontal="center" wrapText="1"/>
    </xf>
    <xf numFmtId="164" fontId="6" fillId="11" borderId="17" xfId="0" applyNumberFormat="1" applyFont="1" applyFill="1" applyBorder="1" applyAlignment="1">
      <alignment horizontal="center" wrapText="1"/>
    </xf>
    <xf numFmtId="0" fontId="53" fillId="0" borderId="0" xfId="0" applyFont="1" applyAlignment="1">
      <alignment wrapText="1"/>
    </xf>
    <xf numFmtId="0" fontId="8" fillId="0" borderId="0" xfId="0" applyFont="1" applyAlignment="1">
      <alignment wrapText="1"/>
    </xf>
    <xf numFmtId="0" fontId="40" fillId="11" borderId="18" xfId="0" applyFont="1" applyFill="1" applyBorder="1" applyAlignment="1">
      <alignment horizontal="right" wrapText="1"/>
    </xf>
    <xf numFmtId="0" fontId="43" fillId="11" borderId="1" xfId="0" applyFont="1" applyFill="1" applyBorder="1" applyAlignment="1">
      <alignment horizontal="center" wrapText="1"/>
    </xf>
    <xf numFmtId="0" fontId="43" fillId="11" borderId="19" xfId="0" applyFont="1" applyFill="1" applyBorder="1" applyAlignment="1">
      <alignment horizontal="center" wrapText="1"/>
    </xf>
    <xf numFmtId="0" fontId="44" fillId="3" borderId="18" xfId="0" applyFont="1" applyFill="1" applyBorder="1" applyAlignment="1">
      <alignment horizontal="right" wrapText="1"/>
    </xf>
    <xf numFmtId="0" fontId="43" fillId="3" borderId="1" xfId="0" applyFont="1" applyFill="1" applyBorder="1" applyAlignment="1">
      <alignment horizontal="center" wrapText="1"/>
    </xf>
    <xf numFmtId="0" fontId="43" fillId="0" borderId="1" xfId="0" applyFont="1" applyFill="1" applyBorder="1" applyAlignment="1">
      <alignment horizontal="center" wrapText="1"/>
    </xf>
    <xf numFmtId="0" fontId="43" fillId="2" borderId="1" xfId="0" applyFont="1" applyFill="1" applyBorder="1" applyAlignment="1">
      <alignment horizontal="center" wrapText="1"/>
    </xf>
    <xf numFmtId="0" fontId="43" fillId="3" borderId="19" xfId="0" applyFont="1" applyFill="1" applyBorder="1" applyAlignment="1">
      <alignment horizontal="center" wrapText="1"/>
    </xf>
    <xf numFmtId="0" fontId="43" fillId="3" borderId="18" xfId="0" applyFont="1" applyFill="1" applyBorder="1" applyAlignment="1">
      <alignment horizontal="right" wrapText="1"/>
    </xf>
    <xf numFmtId="0" fontId="53" fillId="3" borderId="0" xfId="0" applyFont="1" applyFill="1" applyAlignment="1">
      <alignment wrapText="1"/>
    </xf>
    <xf numFmtId="0" fontId="44" fillId="3" borderId="20" xfId="0" applyFont="1" applyFill="1" applyBorder="1" applyAlignment="1">
      <alignment horizontal="right" wrapText="1"/>
    </xf>
    <xf numFmtId="0" fontId="43" fillId="3" borderId="21" xfId="0" applyFont="1" applyFill="1" applyBorder="1" applyAlignment="1">
      <alignment horizontal="center" wrapText="1"/>
    </xf>
    <xf numFmtId="0" fontId="43" fillId="2" borderId="21" xfId="0" applyFont="1" applyFill="1" applyBorder="1" applyAlignment="1">
      <alignment horizontal="center" wrapText="1"/>
    </xf>
    <xf numFmtId="0" fontId="43" fillId="3" borderId="22" xfId="0" applyFont="1" applyFill="1" applyBorder="1" applyAlignment="1">
      <alignment horizontal="center" wrapText="1"/>
    </xf>
    <xf numFmtId="0" fontId="39" fillId="12" borderId="23" xfId="0" applyFont="1" applyFill="1" applyBorder="1" applyAlignment="1">
      <alignment horizontal="right" wrapText="1"/>
    </xf>
    <xf numFmtId="0" fontId="6" fillId="12" borderId="4" xfId="0" applyFont="1" applyFill="1" applyBorder="1" applyAlignment="1">
      <alignment horizontal="center" wrapText="1"/>
    </xf>
    <xf numFmtId="0" fontId="6" fillId="12" borderId="24" xfId="0" applyFont="1" applyFill="1" applyBorder="1" applyAlignment="1">
      <alignment horizontal="center" wrapText="1"/>
    </xf>
    <xf numFmtId="0" fontId="8" fillId="3" borderId="0" xfId="0" applyFont="1" applyFill="1" applyAlignment="1">
      <alignment wrapText="1"/>
    </xf>
    <xf numFmtId="0" fontId="40" fillId="12" borderId="18" xfId="0" applyFont="1" applyFill="1" applyBorder="1" applyAlignment="1">
      <alignment horizontal="right" wrapText="1"/>
    </xf>
    <xf numFmtId="0" fontId="43" fillId="12" borderId="1" xfId="0" applyFont="1" applyFill="1" applyBorder="1" applyAlignment="1">
      <alignment horizontal="center" wrapText="1"/>
    </xf>
    <xf numFmtId="0" fontId="43" fillId="12" borderId="19" xfId="0" applyFont="1" applyFill="1" applyBorder="1" applyAlignment="1">
      <alignment horizontal="center" wrapText="1"/>
    </xf>
    <xf numFmtId="0" fontId="43" fillId="0" borderId="19" xfId="0" applyFont="1" applyFill="1" applyBorder="1" applyAlignment="1">
      <alignment horizontal="center" wrapText="1"/>
    </xf>
    <xf numFmtId="0" fontId="6" fillId="11" borderId="16" xfId="0" applyFont="1" applyFill="1" applyBorder="1" applyAlignment="1">
      <alignment horizontal="center" wrapText="1"/>
    </xf>
    <xf numFmtId="0" fontId="6" fillId="11" borderId="17" xfId="0" applyFont="1" applyFill="1" applyBorder="1" applyAlignment="1">
      <alignment horizontal="center" wrapText="1"/>
    </xf>
    <xf numFmtId="0" fontId="43" fillId="7" borderId="1" xfId="0" applyFont="1" applyFill="1" applyBorder="1" applyAlignment="1">
      <alignment horizontal="center" wrapText="1"/>
    </xf>
    <xf numFmtId="0" fontId="39" fillId="12" borderId="14" xfId="0" applyFont="1" applyFill="1" applyBorder="1" applyAlignment="1">
      <alignment horizontal="right" wrapText="1"/>
    </xf>
    <xf numFmtId="0" fontId="6" fillId="12" borderId="16" xfId="0" applyFont="1" applyFill="1" applyBorder="1" applyAlignment="1">
      <alignment horizontal="center" wrapText="1"/>
    </xf>
    <xf numFmtId="0" fontId="6" fillId="12" borderId="17" xfId="0" applyFont="1" applyFill="1" applyBorder="1" applyAlignment="1">
      <alignment horizontal="center" wrapText="1"/>
    </xf>
    <xf numFmtId="0" fontId="43" fillId="0" borderId="18" xfId="0" applyFont="1" applyFill="1" applyBorder="1" applyAlignment="1">
      <alignment horizontal="right" wrapText="1"/>
    </xf>
    <xf numFmtId="0" fontId="45" fillId="12" borderId="18" xfId="0" applyFont="1" applyFill="1" applyBorder="1" applyAlignment="1">
      <alignment horizontal="right" wrapText="1"/>
    </xf>
    <xf numFmtId="0" fontId="26" fillId="0" borderId="0" xfId="0" applyFont="1" applyAlignment="1">
      <alignment wrapText="1"/>
    </xf>
    <xf numFmtId="0" fontId="6" fillId="11" borderId="18" xfId="0" applyFont="1" applyFill="1" applyBorder="1" applyAlignment="1">
      <alignment horizontal="right" wrapText="1"/>
    </xf>
    <xf numFmtId="0" fontId="50" fillId="0" borderId="0" xfId="0" applyFont="1" applyAlignment="1">
      <alignment wrapText="1"/>
    </xf>
    <xf numFmtId="0" fontId="50" fillId="3" borderId="0" xfId="0" applyFont="1" applyFill="1" applyAlignment="1">
      <alignment wrapText="1"/>
    </xf>
    <xf numFmtId="0" fontId="6" fillId="0" borderId="0" xfId="0" applyFont="1" applyAlignment="1">
      <alignment wrapText="1"/>
    </xf>
    <xf numFmtId="0" fontId="51" fillId="0" borderId="0" xfId="0" applyFont="1"/>
    <xf numFmtId="0" fontId="53" fillId="0" borderId="5" xfId="0" applyFont="1" applyBorder="1" applyAlignment="1">
      <alignment wrapText="1"/>
    </xf>
    <xf numFmtId="0" fontId="53" fillId="0" borderId="6" xfId="0" applyFont="1" applyBorder="1" applyAlignment="1">
      <alignment wrapText="1"/>
    </xf>
    <xf numFmtId="0" fontId="43" fillId="0" borderId="25" xfId="0" applyFont="1" applyBorder="1" applyAlignment="1">
      <alignment horizontal="center" wrapText="1"/>
    </xf>
    <xf numFmtId="0" fontId="14" fillId="0" borderId="0" xfId="0" applyFont="1" applyAlignment="1">
      <alignment horizontal="center" wrapText="1"/>
    </xf>
    <xf numFmtId="0" fontId="53" fillId="0" borderId="25" xfId="0" applyFont="1" applyBorder="1" applyAlignment="1">
      <alignment wrapText="1"/>
    </xf>
    <xf numFmtId="0" fontId="3" fillId="18" borderId="1" xfId="2" applyFont="1" applyFill="1" applyBorder="1" applyAlignment="1">
      <alignment horizontal="center"/>
    </xf>
    <xf numFmtId="0" fontId="43" fillId="18" borderId="21" xfId="0" applyFont="1" applyFill="1" applyBorder="1" applyAlignment="1">
      <alignment horizontal="center" wrapText="1"/>
    </xf>
    <xf numFmtId="0" fontId="15" fillId="20" borderId="1" xfId="2" applyFont="1" applyFill="1" applyBorder="1" applyAlignment="1">
      <alignment horizontal="center"/>
    </xf>
    <xf numFmtId="0" fontId="24" fillId="20" borderId="1" xfId="2" applyFont="1" applyFill="1" applyBorder="1" applyAlignment="1">
      <alignment horizontal="center"/>
    </xf>
    <xf numFmtId="0" fontId="16" fillId="20" borderId="1" xfId="2" applyFont="1" applyFill="1" applyBorder="1" applyAlignment="1">
      <alignment horizontal="center"/>
    </xf>
    <xf numFmtId="0" fontId="19" fillId="20" borderId="1" xfId="2" applyFont="1" applyFill="1" applyBorder="1" applyAlignment="1">
      <alignment horizontal="center"/>
    </xf>
    <xf numFmtId="0" fontId="10" fillId="20" borderId="1" xfId="2" applyFont="1" applyFill="1" applyBorder="1" applyAlignment="1">
      <alignment horizontal="center"/>
    </xf>
    <xf numFmtId="0" fontId="12" fillId="20" borderId="1" xfId="2" applyFont="1" applyFill="1" applyBorder="1" applyAlignment="1">
      <alignment horizontal="center"/>
    </xf>
    <xf numFmtId="0" fontId="25" fillId="20" borderId="1" xfId="2" applyFont="1" applyFill="1" applyBorder="1" applyAlignment="1">
      <alignment horizontal="center"/>
    </xf>
    <xf numFmtId="0" fontId="33" fillId="19" borderId="3" xfId="0" applyFont="1" applyFill="1" applyBorder="1" applyAlignment="1">
      <alignment horizontal="left"/>
    </xf>
    <xf numFmtId="0" fontId="16" fillId="18" borderId="1" xfId="2" applyFont="1" applyFill="1" applyBorder="1" applyAlignment="1">
      <alignment horizontal="center"/>
    </xf>
    <xf numFmtId="0" fontId="5" fillId="18" borderId="1" xfId="2" applyFont="1" applyFill="1" applyBorder="1"/>
    <xf numFmtId="0" fontId="6" fillId="21" borderId="4" xfId="0" applyFont="1" applyFill="1" applyBorder="1" applyAlignment="1">
      <alignment horizontal="center" wrapText="1"/>
    </xf>
    <xf numFmtId="0" fontId="43" fillId="21" borderId="1" xfId="0" applyFont="1" applyFill="1" applyBorder="1" applyAlignment="1">
      <alignment horizontal="center" wrapText="1"/>
    </xf>
    <xf numFmtId="0" fontId="36" fillId="0" borderId="26" xfId="0" applyFont="1" applyFill="1" applyBorder="1" applyAlignment="1">
      <alignment horizontal="center" wrapText="1"/>
    </xf>
    <xf numFmtId="164" fontId="36" fillId="0" borderId="27" xfId="0" applyNumberFormat="1" applyFont="1" applyFill="1" applyBorder="1" applyAlignment="1">
      <alignment horizontal="center" wrapText="1"/>
    </xf>
    <xf numFmtId="164" fontId="36" fillId="7" borderId="27" xfId="0" applyNumberFormat="1" applyFont="1" applyFill="1" applyBorder="1" applyAlignment="1">
      <alignment horizontal="center" wrapText="1"/>
    </xf>
    <xf numFmtId="164" fontId="36" fillId="18" borderId="27" xfId="0" applyNumberFormat="1" applyFont="1" applyFill="1" applyBorder="1" applyAlignment="1">
      <alignment horizontal="center" wrapText="1"/>
    </xf>
    <xf numFmtId="164" fontId="37" fillId="7" borderId="28" xfId="0" applyNumberFormat="1" applyFont="1" applyFill="1" applyBorder="1" applyAlignment="1">
      <alignment horizontal="center" wrapText="1"/>
    </xf>
    <xf numFmtId="0" fontId="1" fillId="5" borderId="1" xfId="0" applyFont="1" applyFill="1" applyBorder="1" applyAlignment="1">
      <alignment horizontal="left" wrapText="1"/>
    </xf>
    <xf numFmtId="0" fontId="1" fillId="10" borderId="1" xfId="0" applyFont="1" applyFill="1" applyBorder="1" applyAlignment="1">
      <alignment horizontal="left" wrapText="1"/>
    </xf>
    <xf numFmtId="0" fontId="43" fillId="22" borderId="1" xfId="0" applyFont="1" applyFill="1" applyBorder="1" applyAlignment="1">
      <alignment horizontal="center" wrapText="1"/>
    </xf>
    <xf numFmtId="0" fontId="2" fillId="21" borderId="1" xfId="0" applyFont="1" applyFill="1" applyBorder="1" applyAlignment="1">
      <alignment horizontal="left" wrapText="1"/>
    </xf>
    <xf numFmtId="165" fontId="31" fillId="3" borderId="1" xfId="2" applyNumberFormat="1" applyFont="1" applyFill="1" applyBorder="1" applyAlignment="1">
      <alignment horizontal="center" vertical="center" textRotation="90"/>
    </xf>
    <xf numFmtId="0" fontId="31" fillId="3" borderId="1" xfId="2" applyFont="1" applyFill="1" applyBorder="1" applyAlignment="1">
      <alignment horizontal="center" vertical="center" textRotation="90"/>
    </xf>
    <xf numFmtId="165" fontId="31" fillId="0" borderId="1" xfId="2" applyNumberFormat="1" applyFont="1" applyBorder="1" applyAlignment="1">
      <alignment horizontal="center" vertical="center" textRotation="90"/>
    </xf>
    <xf numFmtId="0" fontId="31" fillId="0" borderId="1" xfId="2" applyFont="1" applyBorder="1" applyAlignment="1">
      <alignment horizontal="center" vertical="center" textRotation="90"/>
    </xf>
    <xf numFmtId="0" fontId="4" fillId="0" borderId="1" xfId="2" applyFont="1" applyBorder="1" applyAlignment="1">
      <alignment horizontal="center" vertical="center"/>
    </xf>
    <xf numFmtId="165" fontId="31" fillId="7" borderId="1" xfId="2" applyNumberFormat="1" applyFont="1" applyFill="1" applyBorder="1" applyAlignment="1">
      <alignment horizontal="center" vertical="center" textRotation="90"/>
    </xf>
    <xf numFmtId="0" fontId="31" fillId="7" borderId="1" xfId="2" applyFont="1" applyFill="1" applyBorder="1" applyAlignment="1">
      <alignment horizontal="center" vertical="center" textRotation="90"/>
    </xf>
    <xf numFmtId="0" fontId="4" fillId="7" borderId="1" xfId="2" applyFont="1" applyFill="1" applyBorder="1" applyAlignment="1">
      <alignment horizontal="center" vertical="center"/>
    </xf>
    <xf numFmtId="0" fontId="4" fillId="7" borderId="1" xfId="2" applyFont="1" applyFill="1" applyBorder="1" applyAlignment="1">
      <alignment horizontal="center" wrapText="1"/>
    </xf>
    <xf numFmtId="0" fontId="20" fillId="7" borderId="1" xfId="2" applyFont="1" applyFill="1" applyBorder="1" applyAlignment="1">
      <alignment horizontal="center"/>
    </xf>
    <xf numFmtId="0" fontId="4" fillId="0" borderId="1" xfId="2" applyFont="1" applyBorder="1" applyAlignment="1">
      <alignment horizontal="center" wrapText="1"/>
    </xf>
    <xf numFmtId="0" fontId="20" fillId="11" borderId="0" xfId="2" applyFont="1" applyFill="1" applyAlignment="1">
      <alignment horizontal="fill"/>
    </xf>
    <xf numFmtId="0" fontId="20" fillId="0" borderId="1" xfId="2" applyFont="1" applyBorder="1" applyAlignment="1">
      <alignment horizontal="center"/>
    </xf>
    <xf numFmtId="16" fontId="20" fillId="0" borderId="1" xfId="2" applyNumberFormat="1" applyFont="1" applyBorder="1" applyAlignment="1">
      <alignment horizontal="center"/>
    </xf>
    <xf numFmtId="0" fontId="20" fillId="11" borderId="0" xfId="2" applyFont="1" applyFill="1" applyBorder="1" applyAlignment="1">
      <alignment horizontal="fill"/>
    </xf>
  </cellXfs>
  <cellStyles count="4">
    <cellStyle name="Βασικό_Φύλλο1" xfId="1"/>
    <cellStyle name="Κανονικό" xfId="0" builtinId="0"/>
    <cellStyle name="Κανονικό 2" xfId="2"/>
    <cellStyle name="Κανονικό 3" xfId="3"/>
  </cellStyles>
  <dxfs count="22"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lor auto="1"/>
      </font>
      <fill>
        <patternFill>
          <bgColor rgb="FFFF000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indexed="12"/>
  </sheetPr>
  <dimension ref="A1:CD96"/>
  <sheetViews>
    <sheetView topLeftCell="B1" workbookViewId="0">
      <pane ySplit="5" topLeftCell="A6" activePane="bottomLeft" state="frozen"/>
      <selection activeCell="B1" sqref="B1"/>
      <selection pane="bottomLeft" activeCell="C21" sqref="C21"/>
    </sheetView>
  </sheetViews>
  <sheetFormatPr defaultRowHeight="15"/>
  <cols>
    <col min="1" max="1" width="4.140625" style="6" hidden="1" customWidth="1"/>
    <col min="2" max="2" width="22.140625" style="6" bestFit="1" customWidth="1"/>
    <col min="3" max="3" width="80.85546875" style="6" customWidth="1"/>
    <col min="4" max="4" width="24.5703125" style="6" customWidth="1"/>
    <col min="5" max="5" width="30" style="6" customWidth="1"/>
    <col min="6" max="6" width="13.5703125" style="6" customWidth="1"/>
    <col min="7" max="7" width="18" style="6" customWidth="1"/>
    <col min="8" max="8" width="13.5703125" style="6" bestFit="1" customWidth="1"/>
    <col min="9" max="9" width="15.28515625" style="6" bestFit="1" customWidth="1"/>
    <col min="10" max="10" width="17.7109375" style="6" bestFit="1" customWidth="1"/>
    <col min="11" max="11" width="13.85546875" style="6" customWidth="1"/>
    <col min="12" max="12" width="15.5703125" style="6" customWidth="1"/>
    <col min="13" max="13" width="13.85546875" style="6" customWidth="1"/>
    <col min="14" max="14" width="14" style="6" bestFit="1" customWidth="1"/>
    <col min="15" max="15" width="15.28515625" style="6" customWidth="1"/>
    <col min="16" max="16" width="14" style="6" bestFit="1" customWidth="1"/>
    <col min="17" max="17" width="16" style="6" bestFit="1" customWidth="1"/>
    <col min="18" max="18" width="16.28515625" style="6" bestFit="1" customWidth="1"/>
    <col min="19" max="19" width="15.5703125" style="6" customWidth="1"/>
    <col min="20" max="20" width="15.7109375" style="6" bestFit="1" customWidth="1"/>
    <col min="21" max="21" width="15" style="6" bestFit="1" customWidth="1"/>
    <col min="22" max="22" width="20.28515625" style="6" customWidth="1"/>
    <col min="23" max="23" width="13.5703125" style="6" bestFit="1" customWidth="1"/>
    <col min="24" max="24" width="16.5703125" style="6" bestFit="1" customWidth="1"/>
    <col min="25" max="25" width="16.28515625" style="6" customWidth="1"/>
    <col min="26" max="26" width="13.28515625" style="6" bestFit="1" customWidth="1"/>
    <col min="27" max="27" width="12" style="6" customWidth="1"/>
    <col min="28" max="28" width="13.28515625" style="6" bestFit="1" customWidth="1"/>
    <col min="29" max="29" width="15" style="6" bestFit="1" customWidth="1"/>
    <col min="30" max="30" width="12.42578125" style="6" customWidth="1"/>
    <col min="31" max="31" width="13.85546875" style="6" customWidth="1"/>
    <col min="32" max="32" width="19" style="6" customWidth="1"/>
    <col min="33" max="33" width="19.28515625" style="6" customWidth="1"/>
    <col min="34" max="34" width="15.42578125" style="6" customWidth="1"/>
    <col min="35" max="35" width="20.85546875" style="6" customWidth="1"/>
    <col min="36" max="36" width="19" style="6" customWidth="1"/>
    <col min="37" max="37" width="17.28515625" style="6" customWidth="1"/>
    <col min="38" max="38" width="16.42578125" style="6" customWidth="1"/>
    <col min="39" max="39" width="15.28515625" style="6" customWidth="1"/>
    <col min="40" max="40" width="14.140625" style="6" customWidth="1"/>
    <col min="41" max="41" width="16.85546875" style="6" customWidth="1"/>
    <col min="42" max="42" width="11.5703125" style="6" customWidth="1"/>
    <col min="43" max="44" width="13.140625" style="6" customWidth="1"/>
    <col min="45" max="45" width="20" style="6" customWidth="1"/>
    <col min="46" max="46" width="15.7109375" style="6" customWidth="1"/>
    <col min="47" max="47" width="13.85546875" style="6" customWidth="1"/>
    <col min="48" max="48" width="15.85546875" style="6" customWidth="1"/>
    <col min="49" max="49" width="17.7109375" style="6" customWidth="1"/>
    <col min="50" max="50" width="17.42578125" style="6" customWidth="1"/>
    <col min="51" max="51" width="16.5703125" style="6" customWidth="1"/>
    <col min="52" max="52" width="14" style="6" customWidth="1"/>
    <col min="53" max="53" width="20" style="6" customWidth="1"/>
    <col min="54" max="55" width="17.42578125" style="6" customWidth="1"/>
    <col min="56" max="56" width="15.5703125" style="6" customWidth="1"/>
    <col min="57" max="57" width="13.7109375" style="6" customWidth="1"/>
    <col min="58" max="58" width="16.85546875" style="6" customWidth="1"/>
    <col min="59" max="59" width="16.7109375" style="6" customWidth="1"/>
    <col min="60" max="61" width="14.42578125" style="6" customWidth="1"/>
    <col min="62" max="62" width="15.42578125" style="6" customWidth="1"/>
    <col min="63" max="63" width="17.140625" style="6" customWidth="1"/>
    <col min="64" max="64" width="17.7109375" style="6" customWidth="1"/>
    <col min="65" max="65" width="17.42578125" style="6" customWidth="1"/>
    <col min="66" max="66" width="17.7109375" style="6" customWidth="1"/>
    <col min="67" max="70" width="14.28515625" style="6" customWidth="1"/>
    <col min="71" max="71" width="11.5703125" style="6" customWidth="1"/>
    <col min="72" max="74" width="11" style="6" customWidth="1"/>
    <col min="75" max="75" width="0" style="6" hidden="1" customWidth="1"/>
    <col min="76" max="76" width="18.42578125" style="6" hidden="1" customWidth="1"/>
    <col min="77" max="77" width="0" style="6" hidden="1" customWidth="1"/>
    <col min="78" max="78" width="11" style="6" hidden="1" customWidth="1"/>
    <col min="79" max="79" width="0" style="6" hidden="1" customWidth="1"/>
    <col min="80" max="80" width="7.85546875" style="6" hidden="1" customWidth="1"/>
    <col min="81" max="81" width="0" style="6" hidden="1" customWidth="1"/>
    <col min="82" max="82" width="77.140625" style="6" hidden="1" customWidth="1"/>
    <col min="83" max="16384" width="9.140625" style="6"/>
  </cols>
  <sheetData>
    <row r="1" spans="1:8">
      <c r="B1" s="39" t="s">
        <v>140</v>
      </c>
      <c r="C1" s="83">
        <v>0.25</v>
      </c>
    </row>
    <row r="2" spans="1:8">
      <c r="B2" s="39" t="s">
        <v>139</v>
      </c>
    </row>
    <row r="4" spans="1:8" ht="15.75" thickBot="1"/>
    <row r="5" spans="1:8" s="175" customFormat="1" ht="89.25">
      <c r="A5" s="170" t="s">
        <v>50</v>
      </c>
      <c r="B5" s="171" t="s">
        <v>59</v>
      </c>
      <c r="C5" s="171" t="s">
        <v>1</v>
      </c>
      <c r="D5" s="172" t="s">
        <v>2</v>
      </c>
      <c r="E5" s="172" t="s">
        <v>77</v>
      </c>
      <c r="F5" s="172" t="s">
        <v>244</v>
      </c>
      <c r="G5" s="173" t="s">
        <v>58</v>
      </c>
      <c r="H5" s="174" t="s">
        <v>155</v>
      </c>
    </row>
    <row r="6" spans="1:8">
      <c r="A6" s="153" t="s">
        <v>0</v>
      </c>
      <c r="B6" s="154" t="s">
        <v>0</v>
      </c>
      <c r="C6" s="154" t="s">
        <v>0</v>
      </c>
      <c r="D6" s="155" t="s">
        <v>0</v>
      </c>
      <c r="E6" s="155" t="s">
        <v>0</v>
      </c>
      <c r="F6" s="155" t="s">
        <v>0</v>
      </c>
      <c r="G6" s="156"/>
      <c r="H6" s="157"/>
    </row>
    <row r="7" spans="1:8" ht="13.5" customHeight="1">
      <c r="A7" s="145">
        <v>1</v>
      </c>
      <c r="B7" s="145" t="s">
        <v>68</v>
      </c>
      <c r="C7" s="141" t="s">
        <v>158</v>
      </c>
      <c r="D7" s="142" t="s">
        <v>87</v>
      </c>
      <c r="E7" s="146"/>
      <c r="F7" s="146" t="str">
        <f t="shared" ref="F7:F35" si="0">G7 &amp; " / " &amp; TRUNC((1-$C$1)*G7,0) &amp; " / " &amp; H7</f>
        <v xml:space="preserve">159 / 119 / </v>
      </c>
      <c r="G7" s="188">
        <v>159</v>
      </c>
      <c r="H7" s="179"/>
    </row>
    <row r="8" spans="1:8" ht="13.5" customHeight="1">
      <c r="A8" s="145">
        <v>2</v>
      </c>
      <c r="B8" s="145" t="s">
        <v>66</v>
      </c>
      <c r="C8" s="141" t="s">
        <v>159</v>
      </c>
      <c r="D8" s="142" t="s">
        <v>150</v>
      </c>
      <c r="E8" s="146" t="s">
        <v>47</v>
      </c>
      <c r="F8" s="146" t="str">
        <f t="shared" si="0"/>
        <v xml:space="preserve">13 / 9 / </v>
      </c>
      <c r="G8" s="188">
        <v>13</v>
      </c>
      <c r="H8" s="179"/>
    </row>
    <row r="9" spans="1:8" ht="13.5" customHeight="1">
      <c r="A9" s="145">
        <v>3</v>
      </c>
      <c r="B9" s="145" t="s">
        <v>205</v>
      </c>
      <c r="C9" s="141" t="s">
        <v>160</v>
      </c>
      <c r="D9" s="142" t="s">
        <v>5</v>
      </c>
      <c r="E9" s="146" t="s">
        <v>62</v>
      </c>
      <c r="F9" s="146" t="str">
        <f t="shared" si="0"/>
        <v xml:space="preserve">60 / 45 / </v>
      </c>
      <c r="G9" s="188">
        <v>60</v>
      </c>
      <c r="H9" s="179"/>
    </row>
    <row r="10" spans="1:8" ht="13.5" customHeight="1">
      <c r="A10" s="145">
        <v>4</v>
      </c>
      <c r="B10" s="145" t="s">
        <v>67</v>
      </c>
      <c r="C10" s="141" t="s">
        <v>161</v>
      </c>
      <c r="D10" s="142" t="s">
        <v>3</v>
      </c>
      <c r="E10" s="146" t="s">
        <v>61</v>
      </c>
      <c r="F10" s="146" t="str">
        <f t="shared" si="0"/>
        <v xml:space="preserve">158 / 118 / </v>
      </c>
      <c r="G10" s="188">
        <v>158</v>
      </c>
      <c r="H10" s="179"/>
    </row>
    <row r="11" spans="1:8" ht="13.5" customHeight="1">
      <c r="A11" s="145">
        <v>5</v>
      </c>
      <c r="B11" s="145" t="s">
        <v>69</v>
      </c>
      <c r="C11" s="141" t="s">
        <v>162</v>
      </c>
      <c r="D11" s="142" t="s">
        <v>150</v>
      </c>
      <c r="E11" s="146" t="s">
        <v>55</v>
      </c>
      <c r="F11" s="146" t="str">
        <f t="shared" si="0"/>
        <v xml:space="preserve">42 / 31 / </v>
      </c>
      <c r="G11" s="188">
        <v>42</v>
      </c>
      <c r="H11" s="179"/>
    </row>
    <row r="12" spans="1:8" ht="13.5" customHeight="1">
      <c r="A12" s="145">
        <v>6</v>
      </c>
      <c r="B12" s="145" t="s">
        <v>70</v>
      </c>
      <c r="C12" s="141" t="s">
        <v>163</v>
      </c>
      <c r="D12" s="142" t="s">
        <v>65</v>
      </c>
      <c r="E12" s="146"/>
      <c r="F12" s="146" t="str">
        <f t="shared" si="0"/>
        <v xml:space="preserve">20 / 15 / </v>
      </c>
      <c r="G12" s="188">
        <v>20</v>
      </c>
      <c r="H12" s="179"/>
    </row>
    <row r="13" spans="1:8" ht="13.5" customHeight="1">
      <c r="A13" s="91">
        <v>1</v>
      </c>
      <c r="B13" s="91" t="s">
        <v>71</v>
      </c>
      <c r="C13" s="92" t="s">
        <v>164</v>
      </c>
      <c r="D13" s="93" t="s">
        <v>48</v>
      </c>
      <c r="E13" s="94" t="s">
        <v>78</v>
      </c>
      <c r="F13" s="94" t="str">
        <f t="shared" si="0"/>
        <v xml:space="preserve">595 / 446 / </v>
      </c>
      <c r="G13" s="86">
        <v>595</v>
      </c>
      <c r="H13" s="86"/>
    </row>
    <row r="14" spans="1:8" ht="13.5" customHeight="1">
      <c r="A14" s="91">
        <v>2</v>
      </c>
      <c r="B14" s="91" t="s">
        <v>73</v>
      </c>
      <c r="C14" s="92" t="s">
        <v>165</v>
      </c>
      <c r="D14" s="93" t="s">
        <v>5</v>
      </c>
      <c r="E14" s="94" t="s">
        <v>62</v>
      </c>
      <c r="F14" s="94" t="str">
        <f t="shared" si="0"/>
        <v xml:space="preserve">571 / 428 / </v>
      </c>
      <c r="G14" s="86">
        <v>571</v>
      </c>
      <c r="H14" s="86"/>
    </row>
    <row r="15" spans="1:8" ht="13.5" customHeight="1">
      <c r="A15" s="91">
        <v>3</v>
      </c>
      <c r="B15" s="91" t="s">
        <v>72</v>
      </c>
      <c r="C15" s="92" t="s">
        <v>166</v>
      </c>
      <c r="D15" s="93" t="s">
        <v>11</v>
      </c>
      <c r="E15" s="94" t="s">
        <v>53</v>
      </c>
      <c r="F15" s="94" t="str">
        <f t="shared" si="0"/>
        <v xml:space="preserve">620 / 465 / </v>
      </c>
      <c r="G15" s="86">
        <v>620</v>
      </c>
      <c r="H15" s="86"/>
    </row>
    <row r="16" spans="1:8" ht="13.5" customHeight="1">
      <c r="A16" s="91">
        <v>4</v>
      </c>
      <c r="B16" s="91" t="s">
        <v>74</v>
      </c>
      <c r="C16" s="92" t="s">
        <v>167</v>
      </c>
      <c r="D16" s="93" t="s">
        <v>3</v>
      </c>
      <c r="E16" s="94" t="s">
        <v>61</v>
      </c>
      <c r="F16" s="94" t="str">
        <f t="shared" si="0"/>
        <v xml:space="preserve">706 / 529 / </v>
      </c>
      <c r="G16" s="86">
        <v>706</v>
      </c>
      <c r="H16" s="86"/>
    </row>
    <row r="17" spans="1:9" ht="13.5" customHeight="1">
      <c r="A17" s="91">
        <v>5</v>
      </c>
      <c r="B17" s="91" t="s">
        <v>75</v>
      </c>
      <c r="C17" s="275" t="s">
        <v>168</v>
      </c>
      <c r="D17" s="95" t="s">
        <v>7</v>
      </c>
      <c r="E17" s="94" t="s">
        <v>55</v>
      </c>
      <c r="F17" s="94" t="str">
        <f t="shared" si="0"/>
        <v xml:space="preserve">524 / 393 / </v>
      </c>
      <c r="G17" s="86">
        <v>524</v>
      </c>
      <c r="H17" s="86"/>
    </row>
    <row r="18" spans="1:9" ht="13.5" customHeight="1">
      <c r="A18" s="91">
        <v>6</v>
      </c>
      <c r="B18" s="91" t="s">
        <v>76</v>
      </c>
      <c r="C18" s="92" t="s">
        <v>169</v>
      </c>
      <c r="D18" s="93" t="s">
        <v>145</v>
      </c>
      <c r="E18" s="94" t="s">
        <v>64</v>
      </c>
      <c r="F18" s="94" t="str">
        <f t="shared" si="0"/>
        <v xml:space="preserve">457 / 342 / </v>
      </c>
      <c r="G18" s="86">
        <v>457</v>
      </c>
      <c r="H18" s="86"/>
    </row>
    <row r="19" spans="1:9" ht="13.5" customHeight="1">
      <c r="A19" s="145">
        <v>1</v>
      </c>
      <c r="B19" s="145" t="s">
        <v>79</v>
      </c>
      <c r="C19" s="141" t="s">
        <v>170</v>
      </c>
      <c r="D19" s="142" t="s">
        <v>143</v>
      </c>
      <c r="E19" s="146" t="s">
        <v>44</v>
      </c>
      <c r="F19" s="146" t="str">
        <f t="shared" si="0"/>
        <v xml:space="preserve">81 / 60 / </v>
      </c>
      <c r="G19" s="188">
        <v>81</v>
      </c>
      <c r="H19" s="179"/>
    </row>
    <row r="20" spans="1:9" ht="13.5" customHeight="1">
      <c r="A20" s="145">
        <v>2</v>
      </c>
      <c r="B20" s="145" t="s">
        <v>80</v>
      </c>
      <c r="C20" s="141" t="s">
        <v>171</v>
      </c>
      <c r="D20" s="142" t="s">
        <v>144</v>
      </c>
      <c r="E20" s="146" t="s">
        <v>42</v>
      </c>
      <c r="F20" s="146" t="str">
        <f t="shared" si="0"/>
        <v xml:space="preserve">61 / 45 / </v>
      </c>
      <c r="G20" s="188">
        <v>61</v>
      </c>
      <c r="H20" s="179"/>
    </row>
    <row r="21" spans="1:9" ht="13.5" customHeight="1">
      <c r="A21" s="145">
        <v>3</v>
      </c>
      <c r="B21" s="145" t="s">
        <v>81</v>
      </c>
      <c r="C21" s="141" t="s">
        <v>172</v>
      </c>
      <c r="D21" s="142" t="s">
        <v>11</v>
      </c>
      <c r="E21" s="146" t="s">
        <v>53</v>
      </c>
      <c r="F21" s="146" t="str">
        <f t="shared" si="0"/>
        <v xml:space="preserve">47 / 35 / </v>
      </c>
      <c r="G21" s="188">
        <v>47</v>
      </c>
      <c r="H21" s="179"/>
    </row>
    <row r="22" spans="1:9" ht="13.5" customHeight="1">
      <c r="A22" s="145">
        <v>4</v>
      </c>
      <c r="B22" s="145" t="s">
        <v>82</v>
      </c>
      <c r="C22" s="141" t="s">
        <v>173</v>
      </c>
      <c r="D22" s="142" t="s">
        <v>85</v>
      </c>
      <c r="E22" s="146" t="s">
        <v>52</v>
      </c>
      <c r="F22" s="146" t="str">
        <f t="shared" si="0"/>
        <v xml:space="preserve">0 / 0 / </v>
      </c>
      <c r="G22" s="188">
        <v>0</v>
      </c>
      <c r="H22" s="262"/>
      <c r="I22" s="6" t="s">
        <v>232</v>
      </c>
    </row>
    <row r="23" spans="1:9" ht="13.5" customHeight="1">
      <c r="A23" s="145">
        <v>5</v>
      </c>
      <c r="B23" s="145" t="s">
        <v>83</v>
      </c>
      <c r="C23" s="141" t="s">
        <v>174</v>
      </c>
      <c r="D23" s="142" t="s">
        <v>86</v>
      </c>
      <c r="E23" s="146" t="s">
        <v>55</v>
      </c>
      <c r="F23" s="146" t="str">
        <f t="shared" si="0"/>
        <v xml:space="preserve">94 / 70 / </v>
      </c>
      <c r="G23" s="188">
        <v>94</v>
      </c>
      <c r="H23" s="179"/>
    </row>
    <row r="24" spans="1:9" ht="13.5" customHeight="1">
      <c r="A24" s="145">
        <v>6</v>
      </c>
      <c r="B24" s="145" t="s">
        <v>84</v>
      </c>
      <c r="C24" s="141" t="s">
        <v>175</v>
      </c>
      <c r="D24" s="142" t="s">
        <v>133</v>
      </c>
      <c r="E24" s="146"/>
      <c r="F24" s="146" t="str">
        <f t="shared" si="0"/>
        <v xml:space="preserve">14 / 10 / </v>
      </c>
      <c r="G24" s="188">
        <v>14</v>
      </c>
      <c r="H24" s="179"/>
    </row>
    <row r="25" spans="1:9" ht="13.5" customHeight="1">
      <c r="A25" s="91">
        <v>1</v>
      </c>
      <c r="B25" s="91" t="s">
        <v>88</v>
      </c>
      <c r="C25" s="92" t="s">
        <v>176</v>
      </c>
      <c r="D25" s="93" t="s">
        <v>146</v>
      </c>
      <c r="E25" s="94" t="s">
        <v>60</v>
      </c>
      <c r="F25" s="94" t="str">
        <f t="shared" si="0"/>
        <v xml:space="preserve">351 / 263 / </v>
      </c>
      <c r="G25" s="86">
        <v>351</v>
      </c>
      <c r="H25" s="86"/>
    </row>
    <row r="26" spans="1:9" ht="13.5" customHeight="1">
      <c r="A26" s="91">
        <v>2</v>
      </c>
      <c r="B26" s="91" t="s">
        <v>89</v>
      </c>
      <c r="C26" s="92" t="s">
        <v>207</v>
      </c>
      <c r="D26" s="93" t="s">
        <v>48</v>
      </c>
      <c r="E26" s="94" t="s">
        <v>78</v>
      </c>
      <c r="F26" s="94" t="str">
        <f t="shared" si="0"/>
        <v xml:space="preserve">419 / 314 / </v>
      </c>
      <c r="G26" s="86">
        <v>419</v>
      </c>
      <c r="H26" s="86"/>
    </row>
    <row r="27" spans="1:9" ht="13.5" customHeight="1">
      <c r="A27" s="91">
        <v>3</v>
      </c>
      <c r="B27" s="91" t="s">
        <v>90</v>
      </c>
      <c r="C27" s="92" t="s">
        <v>177</v>
      </c>
      <c r="D27" s="95" t="s">
        <v>12</v>
      </c>
      <c r="E27" s="94" t="s">
        <v>54</v>
      </c>
      <c r="F27" s="94" t="str">
        <f t="shared" si="0"/>
        <v xml:space="preserve">427 / 320 / </v>
      </c>
      <c r="G27" s="86">
        <v>427</v>
      </c>
      <c r="H27" s="86"/>
    </row>
    <row r="28" spans="1:9" ht="13.5" customHeight="1">
      <c r="A28" s="91">
        <v>4</v>
      </c>
      <c r="B28" s="91" t="s">
        <v>91</v>
      </c>
      <c r="C28" s="92" t="s">
        <v>229</v>
      </c>
      <c r="D28" s="93" t="s">
        <v>10</v>
      </c>
      <c r="E28" s="94" t="s">
        <v>43</v>
      </c>
      <c r="F28" s="94" t="str">
        <f t="shared" si="0"/>
        <v xml:space="preserve">381 / 285 / </v>
      </c>
      <c r="G28" s="86">
        <v>381</v>
      </c>
      <c r="H28" s="86"/>
    </row>
    <row r="29" spans="1:9" ht="13.5" customHeight="1">
      <c r="A29" s="91">
        <v>5</v>
      </c>
      <c r="B29" s="91" t="s">
        <v>92</v>
      </c>
      <c r="C29" s="92" t="s">
        <v>208</v>
      </c>
      <c r="D29" s="93" t="s">
        <v>65</v>
      </c>
      <c r="E29" s="94"/>
      <c r="F29" s="94" t="str">
        <f>G29 &amp; " / " &amp; TRUNC((1-$C$1)*G29,0) &amp; " / " &amp; H29</f>
        <v xml:space="preserve">345 / 258 / </v>
      </c>
      <c r="G29" s="86">
        <v>345</v>
      </c>
      <c r="H29" s="86"/>
    </row>
    <row r="30" spans="1:9" ht="13.5" customHeight="1">
      <c r="A30" s="91">
        <v>6</v>
      </c>
      <c r="B30" s="91" t="s">
        <v>93</v>
      </c>
      <c r="C30" s="92" t="s">
        <v>178</v>
      </c>
      <c r="D30" s="93" t="s">
        <v>86</v>
      </c>
      <c r="E30" s="94" t="s">
        <v>55</v>
      </c>
      <c r="F30" s="94" t="str">
        <f t="shared" si="0"/>
        <v xml:space="preserve">381 / 285 / </v>
      </c>
      <c r="G30" s="86">
        <v>381</v>
      </c>
      <c r="H30" s="86"/>
    </row>
    <row r="31" spans="1:9" ht="13.5" customHeight="1">
      <c r="A31" s="87">
        <v>1</v>
      </c>
      <c r="B31" s="87" t="s">
        <v>206</v>
      </c>
      <c r="C31" s="272" t="s">
        <v>209</v>
      </c>
      <c r="D31" s="89" t="s">
        <v>49</v>
      </c>
      <c r="E31" s="90" t="s">
        <v>64</v>
      </c>
      <c r="F31" s="90" t="str">
        <f t="shared" si="0"/>
        <v xml:space="preserve">6 / 4 / </v>
      </c>
      <c r="G31" s="190">
        <v>6</v>
      </c>
      <c r="H31" s="180"/>
    </row>
    <row r="32" spans="1:9" ht="13.5" customHeight="1">
      <c r="A32" s="87">
        <v>2</v>
      </c>
      <c r="B32" s="87" t="s">
        <v>94</v>
      </c>
      <c r="C32" s="88" t="s">
        <v>179</v>
      </c>
      <c r="D32" s="89" t="s">
        <v>11</v>
      </c>
      <c r="E32" s="90" t="s">
        <v>53</v>
      </c>
      <c r="F32" s="90" t="str">
        <f t="shared" si="0"/>
        <v xml:space="preserve">9 / 6 / </v>
      </c>
      <c r="G32" s="190">
        <v>9</v>
      </c>
      <c r="H32" s="180"/>
    </row>
    <row r="33" spans="1:9" ht="13.5" customHeight="1">
      <c r="A33" s="87">
        <v>3</v>
      </c>
      <c r="B33" s="87" t="s">
        <v>95</v>
      </c>
      <c r="C33" s="88" t="s">
        <v>180</v>
      </c>
      <c r="D33" s="89" t="s">
        <v>6</v>
      </c>
      <c r="E33" s="90" t="s">
        <v>63</v>
      </c>
      <c r="F33" s="90" t="str">
        <f t="shared" si="0"/>
        <v xml:space="preserve">15 / 11 / </v>
      </c>
      <c r="G33" s="190">
        <v>15</v>
      </c>
      <c r="H33" s="180"/>
    </row>
    <row r="34" spans="1:9" ht="13.5" customHeight="1">
      <c r="A34" s="87">
        <v>4</v>
      </c>
      <c r="B34" s="87" t="s">
        <v>96</v>
      </c>
      <c r="C34" s="88" t="s">
        <v>181</v>
      </c>
      <c r="D34" s="89" t="s">
        <v>57</v>
      </c>
      <c r="E34" s="90" t="s">
        <v>78</v>
      </c>
      <c r="F34" s="90" t="str">
        <f t="shared" si="0"/>
        <v xml:space="preserve">23 / 17 / </v>
      </c>
      <c r="G34" s="190">
        <v>23</v>
      </c>
      <c r="H34" s="180"/>
    </row>
    <row r="35" spans="1:9" ht="13.5" customHeight="1">
      <c r="A35" s="100">
        <v>5</v>
      </c>
      <c r="B35" s="100" t="s">
        <v>97</v>
      </c>
      <c r="C35" s="101" t="s">
        <v>182</v>
      </c>
      <c r="D35" s="102" t="s">
        <v>9</v>
      </c>
      <c r="E35" s="103" t="s">
        <v>45</v>
      </c>
      <c r="F35" s="103" t="str">
        <f t="shared" si="0"/>
        <v xml:space="preserve">11 / 8 / </v>
      </c>
      <c r="G35" s="190">
        <v>11</v>
      </c>
      <c r="H35" s="181"/>
    </row>
    <row r="36" spans="1:9" ht="13.5" customHeight="1">
      <c r="A36" s="105">
        <v>1</v>
      </c>
      <c r="B36" s="105" t="s">
        <v>206</v>
      </c>
      <c r="C36" s="104" t="str">
        <f>C31</f>
        <v>5ΔΛ-ΠΟΛΥΜΕΣΙΚΕΣ ΥΠΗΡΕΣΙΕΣ ΣΤΗΝ ΥΓΕΙΑ</v>
      </c>
      <c r="D36" s="113" t="str">
        <f>D31</f>
        <v>ΣΠΑΝΑΚΗΣ</v>
      </c>
      <c r="E36" s="114" t="str">
        <f>E31</f>
        <v>ΤΣΙΚΝΑΚΗΣ ΕΜΜΑΝΟΥΗΛ</v>
      </c>
      <c r="F36" s="114" t="str">
        <f>F31</f>
        <v xml:space="preserve">6 / 4 / </v>
      </c>
      <c r="G36" s="180"/>
      <c r="H36" s="180"/>
    </row>
    <row r="37" spans="1:9" ht="13.5" customHeight="1">
      <c r="A37" s="105">
        <v>2</v>
      </c>
      <c r="B37" s="105" t="s">
        <v>98</v>
      </c>
      <c r="C37" s="106" t="s">
        <v>218</v>
      </c>
      <c r="D37" s="108" t="s">
        <v>10</v>
      </c>
      <c r="E37" s="107" t="s">
        <v>43</v>
      </c>
      <c r="F37" s="107" t="str">
        <f t="shared" ref="F37:F58" si="1">G37 &amp; " / " &amp; TRUNC((1-$C$1)*G37,0) &amp; " / " &amp; H37</f>
        <v xml:space="preserve">3 / 2 / </v>
      </c>
      <c r="G37" s="189">
        <v>3</v>
      </c>
      <c r="H37" s="180"/>
    </row>
    <row r="38" spans="1:9" ht="13.5" customHeight="1">
      <c r="A38" s="105">
        <v>3</v>
      </c>
      <c r="B38" s="105" t="s">
        <v>99</v>
      </c>
      <c r="C38" s="106" t="s">
        <v>183</v>
      </c>
      <c r="D38" s="108" t="s">
        <v>56</v>
      </c>
      <c r="E38" s="107" t="s">
        <v>100</v>
      </c>
      <c r="F38" s="107" t="str">
        <f t="shared" si="1"/>
        <v xml:space="preserve">16 / 12 / </v>
      </c>
      <c r="G38" s="189">
        <v>16</v>
      </c>
      <c r="H38" s="180"/>
    </row>
    <row r="39" spans="1:9" ht="13.5" customHeight="1">
      <c r="A39" s="105">
        <v>4</v>
      </c>
      <c r="B39" s="105" t="s">
        <v>102</v>
      </c>
      <c r="C39" s="106" t="s">
        <v>184</v>
      </c>
      <c r="D39" s="108" t="s">
        <v>109</v>
      </c>
      <c r="E39" s="107" t="s">
        <v>43</v>
      </c>
      <c r="F39" s="107" t="str">
        <f t="shared" si="1"/>
        <v xml:space="preserve">0 / 0 / </v>
      </c>
      <c r="G39" s="189">
        <v>0</v>
      </c>
      <c r="H39" s="262"/>
      <c r="I39" s="6" t="s">
        <v>232</v>
      </c>
    </row>
    <row r="40" spans="1:9" ht="13.5" customHeight="1">
      <c r="A40" s="131">
        <v>5</v>
      </c>
      <c r="B40" s="131" t="s">
        <v>101</v>
      </c>
      <c r="C40" s="132" t="s">
        <v>185</v>
      </c>
      <c r="D40" s="133" t="s">
        <v>150</v>
      </c>
      <c r="E40" s="134" t="s">
        <v>148</v>
      </c>
      <c r="F40" s="134" t="str">
        <f t="shared" si="1"/>
        <v xml:space="preserve">6 / 4 / </v>
      </c>
      <c r="G40" s="189">
        <v>6</v>
      </c>
      <c r="H40" s="262"/>
      <c r="I40" s="6" t="s">
        <v>232</v>
      </c>
    </row>
    <row r="41" spans="1:9" ht="13.5" customHeight="1">
      <c r="A41" s="122">
        <v>1</v>
      </c>
      <c r="B41" s="122" t="s">
        <v>103</v>
      </c>
      <c r="C41" s="123" t="s">
        <v>186</v>
      </c>
      <c r="D41" s="124"/>
      <c r="E41" s="125" t="s">
        <v>60</v>
      </c>
      <c r="F41" s="125" t="str">
        <f t="shared" si="1"/>
        <v xml:space="preserve"> / 0 / OXI</v>
      </c>
      <c r="G41" s="191"/>
      <c r="H41" s="180" t="s">
        <v>232</v>
      </c>
    </row>
    <row r="42" spans="1:9" ht="13.5" customHeight="1">
      <c r="A42" s="122">
        <v>2</v>
      </c>
      <c r="B42" s="122" t="s">
        <v>104</v>
      </c>
      <c r="C42" s="273" t="s">
        <v>187</v>
      </c>
      <c r="D42" s="126" t="s">
        <v>109</v>
      </c>
      <c r="E42" s="125" t="s">
        <v>60</v>
      </c>
      <c r="F42" s="125" t="str">
        <f t="shared" si="1"/>
        <v xml:space="preserve">8 / 6 / </v>
      </c>
      <c r="G42" s="191">
        <v>8</v>
      </c>
      <c r="H42" s="180"/>
    </row>
    <row r="43" spans="1:9" ht="13.5" customHeight="1">
      <c r="A43" s="122">
        <v>3</v>
      </c>
      <c r="B43" s="122" t="s">
        <v>105</v>
      </c>
      <c r="C43" s="123" t="s">
        <v>210</v>
      </c>
      <c r="D43" s="126" t="s">
        <v>8</v>
      </c>
      <c r="E43" s="125" t="s">
        <v>60</v>
      </c>
      <c r="F43" s="125" t="str">
        <f t="shared" si="1"/>
        <v xml:space="preserve">19 / 14 / </v>
      </c>
      <c r="G43" s="191">
        <v>19</v>
      </c>
      <c r="H43" s="180"/>
    </row>
    <row r="44" spans="1:9" ht="13.5" customHeight="1">
      <c r="A44" s="122">
        <v>4</v>
      </c>
      <c r="B44" s="122" t="s">
        <v>107</v>
      </c>
      <c r="C44" s="123" t="s">
        <v>188</v>
      </c>
      <c r="D44" s="126" t="s">
        <v>149</v>
      </c>
      <c r="E44" s="125" t="s">
        <v>60</v>
      </c>
      <c r="F44" s="125" t="str">
        <f t="shared" si="1"/>
        <v xml:space="preserve">11 / 8 / </v>
      </c>
      <c r="G44" s="191">
        <v>11</v>
      </c>
      <c r="H44" s="180"/>
    </row>
    <row r="45" spans="1:9" ht="13.5" customHeight="1">
      <c r="A45" s="127">
        <v>5</v>
      </c>
      <c r="B45" s="127" t="s">
        <v>108</v>
      </c>
      <c r="C45" s="128" t="s">
        <v>189</v>
      </c>
      <c r="D45" s="129" t="s">
        <v>150</v>
      </c>
      <c r="E45" s="130" t="s">
        <v>106</v>
      </c>
      <c r="F45" s="130" t="str">
        <f t="shared" si="1"/>
        <v xml:space="preserve"> / 0 / </v>
      </c>
      <c r="G45" s="191"/>
      <c r="H45" s="262"/>
      <c r="I45" s="6" t="s">
        <v>232</v>
      </c>
    </row>
    <row r="46" spans="1:9" ht="13.5" customHeight="1">
      <c r="A46" s="109">
        <v>1</v>
      </c>
      <c r="B46" s="109" t="s">
        <v>128</v>
      </c>
      <c r="C46" s="110" t="s">
        <v>190</v>
      </c>
      <c r="D46" s="111" t="s">
        <v>142</v>
      </c>
      <c r="E46" s="112" t="s">
        <v>52</v>
      </c>
      <c r="F46" s="112" t="str">
        <f t="shared" si="1"/>
        <v xml:space="preserve">74 / 55 / </v>
      </c>
      <c r="G46" s="112">
        <v>74</v>
      </c>
      <c r="H46" s="183"/>
    </row>
    <row r="47" spans="1:9" ht="13.5" customHeight="1">
      <c r="A47" s="109">
        <v>2</v>
      </c>
      <c r="B47" s="109" t="s">
        <v>136</v>
      </c>
      <c r="C47" s="110" t="s">
        <v>211</v>
      </c>
      <c r="D47" s="111" t="s">
        <v>151</v>
      </c>
      <c r="E47" s="112" t="s">
        <v>45</v>
      </c>
      <c r="F47" s="112" t="str">
        <f t="shared" si="1"/>
        <v xml:space="preserve">125 / 93 / </v>
      </c>
      <c r="G47" s="112">
        <v>125</v>
      </c>
      <c r="H47" s="183"/>
    </row>
    <row r="48" spans="1:9" ht="13.5" customHeight="1">
      <c r="A48" s="109">
        <v>3</v>
      </c>
      <c r="B48" s="109" t="s">
        <v>137</v>
      </c>
      <c r="C48" s="110" t="s">
        <v>212</v>
      </c>
      <c r="D48" s="111" t="s">
        <v>12</v>
      </c>
      <c r="E48" s="112" t="s">
        <v>54</v>
      </c>
      <c r="F48" s="112" t="str">
        <f t="shared" si="1"/>
        <v xml:space="preserve">56 / 42 / </v>
      </c>
      <c r="G48" s="112">
        <v>56</v>
      </c>
      <c r="H48" s="183"/>
    </row>
    <row r="49" spans="1:9" ht="13.5" customHeight="1">
      <c r="A49" s="109">
        <v>4</v>
      </c>
      <c r="B49" s="109" t="s">
        <v>220</v>
      </c>
      <c r="C49" s="110" t="s">
        <v>194</v>
      </c>
      <c r="D49" s="111" t="s">
        <v>6</v>
      </c>
      <c r="E49" s="112" t="s">
        <v>63</v>
      </c>
      <c r="F49" s="112" t="str">
        <f t="shared" si="1"/>
        <v xml:space="preserve">146 / 109 / </v>
      </c>
      <c r="G49" s="112">
        <v>146</v>
      </c>
      <c r="H49" s="183"/>
    </row>
    <row r="50" spans="1:9" ht="13.5" customHeight="1">
      <c r="A50" s="109">
        <v>5</v>
      </c>
      <c r="B50" s="109" t="s">
        <v>221</v>
      </c>
      <c r="C50" s="110" t="s">
        <v>213</v>
      </c>
      <c r="D50" s="111" t="s">
        <v>142</v>
      </c>
      <c r="E50" s="112" t="s">
        <v>52</v>
      </c>
      <c r="F50" s="112" t="str">
        <f t="shared" si="1"/>
        <v xml:space="preserve">26 / 19 / </v>
      </c>
      <c r="G50" s="112">
        <v>26</v>
      </c>
      <c r="H50" s="183"/>
    </row>
    <row r="51" spans="1:9" ht="13.5" customHeight="1">
      <c r="A51" s="91">
        <v>1</v>
      </c>
      <c r="B51" s="91" t="s">
        <v>119</v>
      </c>
      <c r="C51" s="92" t="s">
        <v>191</v>
      </c>
      <c r="D51" s="93" t="s">
        <v>144</v>
      </c>
      <c r="E51" s="94" t="s">
        <v>42</v>
      </c>
      <c r="F51" s="94" t="str">
        <f t="shared" si="1"/>
        <v xml:space="preserve">56 / 42 / </v>
      </c>
      <c r="G51" s="94">
        <v>56</v>
      </c>
      <c r="H51" s="183"/>
    </row>
    <row r="52" spans="1:9" ht="13.5" customHeight="1">
      <c r="A52" s="91">
        <v>2</v>
      </c>
      <c r="B52" s="91" t="s">
        <v>120</v>
      </c>
      <c r="C52" s="92" t="s">
        <v>214</v>
      </c>
      <c r="D52" s="95" t="s">
        <v>56</v>
      </c>
      <c r="E52" s="94" t="s">
        <v>100</v>
      </c>
      <c r="F52" s="94" t="str">
        <f t="shared" si="1"/>
        <v xml:space="preserve">46 / 34 / </v>
      </c>
      <c r="G52" s="94">
        <v>46</v>
      </c>
      <c r="H52" s="183"/>
    </row>
    <row r="53" spans="1:9" ht="13.5" customHeight="1">
      <c r="A53" s="91">
        <v>3</v>
      </c>
      <c r="B53" s="91" t="s">
        <v>121</v>
      </c>
      <c r="C53" s="92" t="s">
        <v>192</v>
      </c>
      <c r="D53" s="93" t="s">
        <v>145</v>
      </c>
      <c r="E53" s="94" t="s">
        <v>64</v>
      </c>
      <c r="F53" s="94" t="str">
        <f t="shared" si="1"/>
        <v xml:space="preserve">89 / 66 / </v>
      </c>
      <c r="G53" s="94">
        <v>89</v>
      </c>
      <c r="H53" s="183"/>
    </row>
    <row r="54" spans="1:9" ht="13.5" customHeight="1">
      <c r="A54" s="91">
        <v>4</v>
      </c>
      <c r="B54" s="91" t="s">
        <v>122</v>
      </c>
      <c r="C54" s="92" t="s">
        <v>193</v>
      </c>
      <c r="D54" s="93" t="s">
        <v>147</v>
      </c>
      <c r="E54" s="94" t="s">
        <v>64</v>
      </c>
      <c r="F54" s="94" t="str">
        <f t="shared" si="1"/>
        <v xml:space="preserve">25 / 18 / </v>
      </c>
      <c r="G54" s="94">
        <v>25</v>
      </c>
      <c r="H54" s="183"/>
    </row>
    <row r="55" spans="1:9" ht="13.5" customHeight="1">
      <c r="A55" s="115">
        <v>5</v>
      </c>
      <c r="B55" s="115" t="s">
        <v>123</v>
      </c>
      <c r="C55" s="116" t="s">
        <v>219</v>
      </c>
      <c r="D55" s="117" t="s">
        <v>109</v>
      </c>
      <c r="E55" s="94" t="s">
        <v>124</v>
      </c>
      <c r="F55" s="94" t="str">
        <f t="shared" si="1"/>
        <v xml:space="preserve">139 / 104 / </v>
      </c>
      <c r="G55" s="94">
        <v>139</v>
      </c>
      <c r="H55" s="184"/>
    </row>
    <row r="56" spans="1:9" ht="13.5" customHeight="1">
      <c r="A56" s="118">
        <v>1</v>
      </c>
      <c r="B56" s="118" t="s">
        <v>125</v>
      </c>
      <c r="C56" s="119" t="s">
        <v>195</v>
      </c>
      <c r="D56" s="120" t="s">
        <v>146</v>
      </c>
      <c r="E56" s="121" t="s">
        <v>60</v>
      </c>
      <c r="F56" s="121" t="str">
        <f t="shared" si="1"/>
        <v xml:space="preserve">68 / 51 / </v>
      </c>
      <c r="G56" s="121">
        <v>68</v>
      </c>
      <c r="H56" s="183"/>
    </row>
    <row r="57" spans="1:9" ht="13.5" customHeight="1">
      <c r="A57" s="118">
        <v>2</v>
      </c>
      <c r="B57" s="118" t="s">
        <v>222</v>
      </c>
      <c r="C57" s="199" t="s">
        <v>233</v>
      </c>
      <c r="D57" s="120" t="s">
        <v>5</v>
      </c>
      <c r="E57" s="121" t="s">
        <v>127</v>
      </c>
      <c r="F57" s="121" t="str">
        <f t="shared" si="1"/>
        <v xml:space="preserve">56 / 42 / </v>
      </c>
      <c r="G57" s="121">
        <v>56</v>
      </c>
      <c r="H57" s="183"/>
    </row>
    <row r="58" spans="1:9" ht="13.5" customHeight="1">
      <c r="A58" s="118">
        <v>3</v>
      </c>
      <c r="B58" s="118" t="s">
        <v>126</v>
      </c>
      <c r="C58" s="119" t="s">
        <v>196</v>
      </c>
      <c r="D58" s="120" t="s">
        <v>223</v>
      </c>
      <c r="E58" s="121" t="s">
        <v>51</v>
      </c>
      <c r="F58" s="121" t="str">
        <f t="shared" si="1"/>
        <v xml:space="preserve">12 / 9 / </v>
      </c>
      <c r="G58" s="121">
        <v>12</v>
      </c>
      <c r="H58" s="262"/>
      <c r="I58" s="6" t="s">
        <v>232</v>
      </c>
    </row>
    <row r="59" spans="1:9" ht="13.5" customHeight="1">
      <c r="A59" s="118">
        <v>4</v>
      </c>
      <c r="B59" s="118" t="s">
        <v>220</v>
      </c>
      <c r="C59" s="104" t="str">
        <f t="shared" ref="C59:F60" si="2">C49</f>
        <v>6ΔΥ-ΤΕΧΝΟΛΟΓΙΑ ΠΑΙΓΝΙΩΝ</v>
      </c>
      <c r="D59" s="164" t="str">
        <f t="shared" si="2"/>
        <v>ΠΑΧΟΥΛΑΚΗΣ</v>
      </c>
      <c r="E59" s="114" t="str">
        <f t="shared" si="2"/>
        <v>ΠΑΧΟΥΛΑΚΗΣ ΙΩΑΝΝΗΣ</v>
      </c>
      <c r="F59" s="114" t="str">
        <f t="shared" si="2"/>
        <v xml:space="preserve">146 / 109 / </v>
      </c>
      <c r="G59" s="179"/>
      <c r="H59" s="180"/>
    </row>
    <row r="60" spans="1:9" ht="13.5" customHeight="1">
      <c r="A60" s="135">
        <v>5</v>
      </c>
      <c r="B60" s="136" t="s">
        <v>221</v>
      </c>
      <c r="C60" s="165" t="str">
        <f t="shared" si="2"/>
        <v>6ΔΥ-ΠΑΡΑΛΛΗΛΗ ΕΠΕΞΕΡΓΑΣΙΑ-ΠΑΡΑΛΛΗΛΑ ΣΥΣΤΗΜΑΤΑ</v>
      </c>
      <c r="D60" s="166" t="str">
        <f t="shared" si="2"/>
        <v>ΠΑΠΑΔΑΚΗΣ ΧΑΡ</v>
      </c>
      <c r="E60" s="167" t="str">
        <f t="shared" si="2"/>
        <v>ΦΡΑΓΚΟΠΟΥΛΟΥ ΠΑΡΑΣΚΕΥΗ</v>
      </c>
      <c r="F60" s="167" t="str">
        <f t="shared" si="2"/>
        <v xml:space="preserve">26 / 19 / </v>
      </c>
      <c r="G60" s="182"/>
      <c r="H60" s="181"/>
    </row>
    <row r="61" spans="1:9" ht="13.5" customHeight="1">
      <c r="A61" s="96">
        <v>1</v>
      </c>
      <c r="B61" s="96" t="s">
        <v>110</v>
      </c>
      <c r="C61" s="97" t="s">
        <v>197</v>
      </c>
      <c r="D61" s="98" t="s">
        <v>152</v>
      </c>
      <c r="E61" s="99" t="s">
        <v>53</v>
      </c>
      <c r="F61" s="99" t="str">
        <f t="shared" ref="F61:F72" si="3">G61 &amp; " / " &amp; TRUNC((1-$C$1)*G61,0) &amp; " / " &amp; H61</f>
        <v xml:space="preserve">2 / 1 / </v>
      </c>
      <c r="G61" s="187">
        <v>2</v>
      </c>
      <c r="H61" s="180"/>
    </row>
    <row r="62" spans="1:9" ht="13.5" customHeight="1">
      <c r="A62" s="96">
        <v>2</v>
      </c>
      <c r="B62" s="96" t="s">
        <v>112</v>
      </c>
      <c r="C62" s="97" t="s">
        <v>198</v>
      </c>
      <c r="D62" s="137"/>
      <c r="E62" s="99" t="s">
        <v>44</v>
      </c>
      <c r="F62" s="99" t="str">
        <f t="shared" si="3"/>
        <v xml:space="preserve"> / 0 / OXI</v>
      </c>
      <c r="G62" s="200"/>
      <c r="H62" s="180" t="s">
        <v>232</v>
      </c>
    </row>
    <row r="63" spans="1:9" ht="13.5" customHeight="1">
      <c r="A63" s="96">
        <v>3</v>
      </c>
      <c r="B63" s="96" t="s">
        <v>111</v>
      </c>
      <c r="C63" s="97" t="s">
        <v>199</v>
      </c>
      <c r="D63" s="98" t="s">
        <v>142</v>
      </c>
      <c r="E63" s="99" t="s">
        <v>52</v>
      </c>
      <c r="F63" s="99" t="str">
        <f t="shared" si="3"/>
        <v xml:space="preserve">6 / 4 / </v>
      </c>
      <c r="G63" s="187">
        <v>6</v>
      </c>
      <c r="H63" s="180"/>
    </row>
    <row r="64" spans="1:9" ht="13.5" customHeight="1">
      <c r="A64" s="138">
        <v>4</v>
      </c>
      <c r="B64" s="138" t="s">
        <v>224</v>
      </c>
      <c r="C64" s="97" t="s">
        <v>216</v>
      </c>
      <c r="D64" s="98" t="s">
        <v>138</v>
      </c>
      <c r="E64" s="139" t="s">
        <v>46</v>
      </c>
      <c r="F64" s="139" t="str">
        <f t="shared" si="3"/>
        <v xml:space="preserve">26 / 19 / </v>
      </c>
      <c r="G64" s="187">
        <v>26</v>
      </c>
      <c r="H64" s="180"/>
    </row>
    <row r="65" spans="1:9" ht="13.5" customHeight="1">
      <c r="A65" s="138">
        <v>5</v>
      </c>
      <c r="B65" s="138" t="s">
        <v>226</v>
      </c>
      <c r="C65" s="97" t="s">
        <v>217</v>
      </c>
      <c r="D65" s="98" t="s">
        <v>12</v>
      </c>
      <c r="E65" s="139" t="s">
        <v>54</v>
      </c>
      <c r="F65" s="139" t="str">
        <f t="shared" si="3"/>
        <v xml:space="preserve">19 / 14 / </v>
      </c>
      <c r="G65" s="187">
        <v>19</v>
      </c>
      <c r="H65" s="180"/>
    </row>
    <row r="66" spans="1:9" ht="13.5" customHeight="1">
      <c r="A66" s="140">
        <v>1</v>
      </c>
      <c r="B66" s="140" t="s">
        <v>115</v>
      </c>
      <c r="C66" s="141" t="s">
        <v>200</v>
      </c>
      <c r="D66" s="142" t="s">
        <v>56</v>
      </c>
      <c r="E66" s="143" t="s">
        <v>100</v>
      </c>
      <c r="F66" s="143" t="str">
        <f t="shared" si="3"/>
        <v xml:space="preserve">8 / 6 / </v>
      </c>
      <c r="G66" s="188">
        <v>8</v>
      </c>
      <c r="H66" s="185"/>
    </row>
    <row r="67" spans="1:9" ht="13.5" customHeight="1">
      <c r="A67" s="140">
        <v>2</v>
      </c>
      <c r="B67" s="140" t="s">
        <v>113</v>
      </c>
      <c r="C67" s="141" t="s">
        <v>201</v>
      </c>
      <c r="D67" s="142" t="s">
        <v>144</v>
      </c>
      <c r="E67" s="143" t="s">
        <v>42</v>
      </c>
      <c r="F67" s="143" t="str">
        <f t="shared" si="3"/>
        <v xml:space="preserve">3 / 2 / </v>
      </c>
      <c r="G67" s="188">
        <v>3</v>
      </c>
      <c r="H67" s="185"/>
    </row>
    <row r="68" spans="1:9" ht="13.5" customHeight="1">
      <c r="A68" s="140">
        <v>3</v>
      </c>
      <c r="B68" s="140" t="s">
        <v>225</v>
      </c>
      <c r="C68" s="141" t="s">
        <v>204</v>
      </c>
      <c r="D68" s="144"/>
      <c r="E68" s="143" t="s">
        <v>44</v>
      </c>
      <c r="F68" s="143" t="str">
        <f t="shared" si="3"/>
        <v xml:space="preserve"> / 0 / ΌΧΙ</v>
      </c>
      <c r="G68" s="188"/>
      <c r="H68" s="185" t="s">
        <v>234</v>
      </c>
    </row>
    <row r="69" spans="1:9" ht="13.5" customHeight="1">
      <c r="A69" s="140">
        <v>4</v>
      </c>
      <c r="B69" s="145" t="s">
        <v>116</v>
      </c>
      <c r="C69" s="141" t="s">
        <v>202</v>
      </c>
      <c r="D69" s="144"/>
      <c r="E69" s="146" t="s">
        <v>42</v>
      </c>
      <c r="F69" s="146" t="str">
        <f t="shared" si="3"/>
        <v xml:space="preserve"> / 0 / </v>
      </c>
      <c r="G69" s="188"/>
      <c r="H69" s="262"/>
      <c r="I69" s="6" t="s">
        <v>232</v>
      </c>
    </row>
    <row r="70" spans="1:9" ht="13.5" customHeight="1">
      <c r="A70" s="147">
        <v>5</v>
      </c>
      <c r="B70" s="147" t="s">
        <v>114</v>
      </c>
      <c r="C70" s="148" t="s">
        <v>227</v>
      </c>
      <c r="D70" s="149" t="s">
        <v>150</v>
      </c>
      <c r="E70" s="150" t="s">
        <v>47</v>
      </c>
      <c r="F70" s="150" t="str">
        <f t="shared" si="3"/>
        <v xml:space="preserve">327 / 245 / </v>
      </c>
      <c r="G70" s="150">
        <v>327</v>
      </c>
      <c r="H70" s="186"/>
    </row>
    <row r="71" spans="1:9" ht="13.5" customHeight="1">
      <c r="A71" s="105">
        <v>1</v>
      </c>
      <c r="B71" s="105" t="s">
        <v>117</v>
      </c>
      <c r="C71" s="106" t="s">
        <v>203</v>
      </c>
      <c r="D71" s="108" t="s">
        <v>5</v>
      </c>
      <c r="E71" s="107" t="s">
        <v>62</v>
      </c>
      <c r="F71" s="107" t="str">
        <f t="shared" si="3"/>
        <v xml:space="preserve">6 / 4 / </v>
      </c>
      <c r="G71" s="189">
        <v>6</v>
      </c>
      <c r="H71" s="185"/>
    </row>
    <row r="72" spans="1:9" ht="13.5" customHeight="1">
      <c r="A72" s="105">
        <v>2</v>
      </c>
      <c r="B72" s="105" t="s">
        <v>118</v>
      </c>
      <c r="C72" s="106" t="s">
        <v>215</v>
      </c>
      <c r="D72" s="151"/>
      <c r="E72" s="107" t="s">
        <v>60</v>
      </c>
      <c r="F72" s="107" t="str">
        <f t="shared" si="3"/>
        <v xml:space="preserve"> / 0 / OXI</v>
      </c>
      <c r="G72" s="189"/>
      <c r="H72" s="185" t="s">
        <v>232</v>
      </c>
    </row>
    <row r="73" spans="1:9" ht="13.5" customHeight="1">
      <c r="A73" s="105">
        <v>3</v>
      </c>
      <c r="B73" s="105" t="s">
        <v>224</v>
      </c>
      <c r="C73" s="104" t="str">
        <f>C64</f>
        <v>7ΔΥ-ΒΙΟΜΗΧΑΝΙΚΟΙ ΑΥΤΟΜΑΤΙΣΜΟΙ</v>
      </c>
      <c r="D73" s="113" t="str">
        <f>D64</f>
        <v>ΠΑΝΑΓΙΩΤΑΚΗΣ ΒΛΗΣΙΔΗΣ</v>
      </c>
      <c r="E73" s="168" t="str">
        <f>E64</f>
        <v>ΠΑΝΑΓΙΩΤΑΚΗΣ ΣΠΥΡΟΣ</v>
      </c>
      <c r="F73" s="168" t="str">
        <f>F64</f>
        <v xml:space="preserve">26 / 19 / </v>
      </c>
      <c r="G73" s="179"/>
      <c r="H73" s="185"/>
    </row>
    <row r="74" spans="1:9" ht="13.5" customHeight="1">
      <c r="A74" s="105">
        <v>4</v>
      </c>
      <c r="B74" s="105" t="s">
        <v>225</v>
      </c>
      <c r="C74" s="104" t="str">
        <f>C68</f>
        <v>7ΛΥ-ΑΣΦΑΛΕΙΑ ΠΛΗΡΟΦΟΡΙΑΚΩΝ ΣΥΣΤΗΜΑΤΩΝ</v>
      </c>
      <c r="D74" s="169">
        <f>D68</f>
        <v>0</v>
      </c>
      <c r="E74" s="168" t="str">
        <f>E68</f>
        <v>ΜΑΝΙΦΑΒΑΣ ΧΑΡΑΛΑΜΠΟΣ</v>
      </c>
      <c r="F74" s="168" t="str">
        <f>F68</f>
        <v xml:space="preserve"> / 0 / ΌΧΙ</v>
      </c>
      <c r="G74" s="179"/>
      <c r="H74" s="185"/>
    </row>
    <row r="75" spans="1:9" ht="13.5" customHeight="1">
      <c r="A75" s="105">
        <v>5</v>
      </c>
      <c r="B75" s="105" t="s">
        <v>226</v>
      </c>
      <c r="C75" s="104" t="str">
        <f>C65</f>
        <v>7ΔΥ-ΔΙΑΔΙΚΤΥΑΚΑ ΠΟΛΥΜΕΣΑ ΚΑΙ ΓΡΑΦΙΚΑ</v>
      </c>
      <c r="D75" s="113" t="str">
        <f>D65</f>
        <v>ΜΑΛΑΜΟΣ</v>
      </c>
      <c r="E75" s="168" t="str">
        <f>E65</f>
        <v>ΜΑΛΑΜΟΣ ΑΘΑΝΑΣΙΟΣ</v>
      </c>
      <c r="F75" s="168" t="str">
        <f>F65</f>
        <v xml:space="preserve">19 / 14 / </v>
      </c>
      <c r="G75" s="179"/>
      <c r="H75" s="185"/>
    </row>
    <row r="76" spans="1:9" ht="13.5" customHeight="1">
      <c r="A76" s="85"/>
      <c r="B76" s="85"/>
      <c r="C76" s="104" t="s">
        <v>130</v>
      </c>
      <c r="D76" s="85"/>
      <c r="E76" s="85"/>
      <c r="F76" s="85"/>
      <c r="G76" s="85"/>
      <c r="H76" s="85"/>
    </row>
    <row r="77" spans="1:9" s="15" customFormat="1" ht="13.5" customHeight="1">
      <c r="A77" s="152"/>
      <c r="B77" s="152"/>
      <c r="C77" s="104" t="s">
        <v>131</v>
      </c>
      <c r="D77" s="152"/>
      <c r="E77" s="152"/>
      <c r="F77" s="152"/>
      <c r="G77" s="152"/>
      <c r="H77" s="152"/>
    </row>
    <row r="78" spans="1:9" ht="13.5" customHeight="1">
      <c r="A78" s="85"/>
      <c r="B78" s="85"/>
      <c r="C78" s="104" t="s">
        <v>132</v>
      </c>
      <c r="D78" s="85"/>
      <c r="E78" s="85"/>
      <c r="F78" s="85"/>
      <c r="G78" s="85"/>
      <c r="H78" s="85"/>
    </row>
    <row r="79" spans="1:9" ht="13.5" customHeight="1">
      <c r="A79" s="85"/>
      <c r="B79" s="85"/>
      <c r="C79" s="104" t="s">
        <v>129</v>
      </c>
      <c r="D79" s="192"/>
      <c r="E79" s="192"/>
      <c r="F79" s="114" t="str">
        <f>G79 &amp; " / " &amp; TRUNC((1-$C$1)*G79,0) &amp; " / " &amp; H79</f>
        <v xml:space="preserve"> / 0 / </v>
      </c>
      <c r="G79" s="85"/>
      <c r="H79" s="85"/>
    </row>
    <row r="80" spans="1:9" s="82" customFormat="1"/>
    <row r="81" spans="1:6" s="11" customFormat="1"/>
    <row r="82" spans="1:6" s="11" customFormat="1"/>
    <row r="83" spans="1:6" s="38" customFormat="1" ht="15.75"/>
    <row r="84" spans="1:6">
      <c r="A84" s="84"/>
    </row>
    <row r="87" spans="1:6">
      <c r="A87" s="84"/>
    </row>
    <row r="96" spans="1:6" ht="21">
      <c r="F96" s="15"/>
    </row>
  </sheetData>
  <autoFilter ref="A5:H79"/>
  <phoneticPr fontId="9" type="noConversion"/>
  <pageMargins left="0.31496062992125984" right="0.11811023622047245" top="0.15748031496062992" bottom="0.15748031496062992" header="0.31496062992125984" footer="0.31496062992125984"/>
  <pageSetup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indexed="11"/>
  </sheetPr>
  <dimension ref="A1:BR58"/>
  <sheetViews>
    <sheetView tabSelected="1" topLeftCell="B2" zoomScale="55" zoomScaleNormal="55" workbookViewId="0">
      <pane xSplit="1" ySplit="1" topLeftCell="C3" activePane="bottomRight" state="frozen"/>
      <selection activeCell="B2" sqref="B2"/>
      <selection pane="topRight" activeCell="C2" sqref="C2"/>
      <selection pane="bottomLeft" activeCell="B3" sqref="B3"/>
      <selection pane="bottomRight" activeCell="D8" sqref="D8"/>
    </sheetView>
  </sheetViews>
  <sheetFormatPr defaultColWidth="9.140625" defaultRowHeight="15.75"/>
  <cols>
    <col min="1" max="1" width="4" style="246" customWidth="1"/>
    <col min="2" max="2" width="21.5703125" style="251" customWidth="1"/>
    <col min="3" max="3" width="29.7109375" style="248" customWidth="1"/>
    <col min="4" max="4" width="28.28515625" style="249" customWidth="1"/>
    <col min="5" max="5" width="32.42578125" style="249" customWidth="1"/>
    <col min="6" max="6" width="29.140625" style="249" customWidth="1"/>
    <col min="7" max="7" width="29" style="249" customWidth="1"/>
    <col min="8" max="8" width="30.42578125" style="249" customWidth="1"/>
    <col min="9" max="9" width="29.7109375" style="249" customWidth="1"/>
    <col min="10" max="10" width="27.28515625" style="249" customWidth="1"/>
    <col min="11" max="11" width="30.42578125" style="249" customWidth="1"/>
    <col min="12" max="12" width="31.5703125" style="249" customWidth="1"/>
    <col min="13" max="13" width="28.42578125" style="249" customWidth="1"/>
    <col min="14" max="14" width="29.28515625" style="249" customWidth="1"/>
    <col min="15" max="15" width="31" style="249" customWidth="1"/>
    <col min="16" max="16" width="27" style="249" customWidth="1"/>
    <col min="17" max="17" width="32.28515625" style="250" customWidth="1"/>
    <col min="18" max="18" width="26.85546875" style="210" customWidth="1"/>
    <col min="19" max="70" width="23.85546875" style="210" customWidth="1"/>
    <col min="71" max="16384" width="9.140625" style="210"/>
  </cols>
  <sheetData>
    <row r="1" spans="1:70" s="204" customFormat="1" ht="20.25" customHeight="1" thickBot="1">
      <c r="A1" s="201"/>
      <c r="B1" s="202">
        <f>SUM(C1:Q1)</f>
        <v>53</v>
      </c>
      <c r="C1" s="203">
        <f>COUNTA(C7,C13,C19,C25,C31,C37,C43)</f>
        <v>5</v>
      </c>
      <c r="D1" s="203">
        <f t="shared" ref="D1:Q1" si="0">COUNTA(D7,D13,D19,D25,D31,D37,D43)</f>
        <v>5</v>
      </c>
      <c r="E1" s="203">
        <f t="shared" si="0"/>
        <v>4</v>
      </c>
      <c r="F1" s="203">
        <f t="shared" si="0"/>
        <v>4</v>
      </c>
      <c r="G1" s="203">
        <f t="shared" si="0"/>
        <v>4</v>
      </c>
      <c r="H1" s="203">
        <f t="shared" si="0"/>
        <v>0</v>
      </c>
      <c r="I1" s="203">
        <f t="shared" si="0"/>
        <v>4</v>
      </c>
      <c r="J1" s="203">
        <f t="shared" si="0"/>
        <v>4</v>
      </c>
      <c r="K1" s="203">
        <f t="shared" si="0"/>
        <v>4</v>
      </c>
      <c r="L1" s="203">
        <f t="shared" si="0"/>
        <v>5</v>
      </c>
      <c r="M1" s="203">
        <f t="shared" si="0"/>
        <v>3</v>
      </c>
      <c r="N1" s="203">
        <f t="shared" si="0"/>
        <v>3</v>
      </c>
      <c r="O1" s="203">
        <f t="shared" si="0"/>
        <v>5</v>
      </c>
      <c r="P1" s="203">
        <f t="shared" si="0"/>
        <v>3</v>
      </c>
      <c r="Q1" s="203">
        <f t="shared" si="0"/>
        <v>0</v>
      </c>
    </row>
    <row r="2" spans="1:70" s="206" customFormat="1" ht="19.5" thickBot="1">
      <c r="A2" s="205"/>
      <c r="B2" s="267" t="s">
        <v>228</v>
      </c>
      <c r="C2" s="268">
        <v>42534</v>
      </c>
      <c r="D2" s="268">
        <f>$C$2+1</f>
        <v>42535</v>
      </c>
      <c r="E2" s="268">
        <f>$C$2+2</f>
        <v>42536</v>
      </c>
      <c r="F2" s="268">
        <f>$C$2+3</f>
        <v>42537</v>
      </c>
      <c r="G2" s="268">
        <f>$C$2+4</f>
        <v>42538</v>
      </c>
      <c r="H2" s="269">
        <f>$C$2+7</f>
        <v>42541</v>
      </c>
      <c r="I2" s="270">
        <f>$C$2+8</f>
        <v>42542</v>
      </c>
      <c r="J2" s="270">
        <f>$C$2+9</f>
        <v>42543</v>
      </c>
      <c r="K2" s="270">
        <f>$C$2+10</f>
        <v>42544</v>
      </c>
      <c r="L2" s="270">
        <f>$C$2+11</f>
        <v>42545</v>
      </c>
      <c r="M2" s="268">
        <f>$C$2+14</f>
        <v>42548</v>
      </c>
      <c r="N2" s="268">
        <f>$C$2+15</f>
        <v>42549</v>
      </c>
      <c r="O2" s="268">
        <f>$C$2+16</f>
        <v>42550</v>
      </c>
      <c r="P2" s="268">
        <f>$C$2+17</f>
        <v>42551</v>
      </c>
      <c r="Q2" s="271">
        <f>$C$2+18</f>
        <v>42552</v>
      </c>
    </row>
    <row r="3" spans="1:70" s="211" customFormat="1" ht="18.75">
      <c r="A3" s="205"/>
      <c r="B3" s="207" t="s">
        <v>59</v>
      </c>
      <c r="C3" s="208" t="s">
        <v>0</v>
      </c>
      <c r="D3" s="208" t="s">
        <v>67</v>
      </c>
      <c r="E3" s="208" t="s">
        <v>205</v>
      </c>
      <c r="F3" s="208" t="s">
        <v>0</v>
      </c>
      <c r="G3" s="208" t="s">
        <v>0</v>
      </c>
      <c r="H3" s="208" t="s">
        <v>0</v>
      </c>
      <c r="I3" s="208" t="s">
        <v>0</v>
      </c>
      <c r="J3" s="208" t="s">
        <v>0</v>
      </c>
      <c r="K3" s="208" t="s">
        <v>0</v>
      </c>
      <c r="L3" s="208" t="s">
        <v>68</v>
      </c>
      <c r="M3" s="208" t="s">
        <v>69</v>
      </c>
      <c r="N3" s="208" t="s">
        <v>0</v>
      </c>
      <c r="O3" s="208" t="s">
        <v>66</v>
      </c>
      <c r="P3" s="208" t="s">
        <v>70</v>
      </c>
      <c r="Q3" s="209" t="s">
        <v>0</v>
      </c>
      <c r="R3" s="210"/>
      <c r="S3" s="210"/>
      <c r="T3" s="210"/>
      <c r="U3" s="210"/>
      <c r="V3" s="210"/>
      <c r="W3" s="210"/>
      <c r="X3" s="210"/>
      <c r="Y3" s="210"/>
      <c r="Z3" s="210"/>
      <c r="AA3" s="210"/>
      <c r="AB3" s="210"/>
      <c r="AC3" s="210"/>
      <c r="AD3" s="210"/>
      <c r="AE3" s="210"/>
      <c r="AF3" s="210"/>
      <c r="AG3" s="210"/>
      <c r="AH3" s="210"/>
      <c r="AI3" s="210"/>
      <c r="AJ3" s="210"/>
      <c r="AK3" s="210"/>
      <c r="AL3" s="210"/>
      <c r="AM3" s="210"/>
      <c r="AN3" s="210"/>
      <c r="AO3" s="210"/>
      <c r="AP3" s="210"/>
      <c r="AQ3" s="210"/>
      <c r="AR3" s="210"/>
      <c r="AS3" s="210"/>
      <c r="AT3" s="210"/>
      <c r="AU3" s="210"/>
      <c r="AV3" s="210"/>
      <c r="AW3" s="210"/>
      <c r="AX3" s="210"/>
      <c r="AY3" s="210"/>
      <c r="AZ3" s="210"/>
      <c r="BA3" s="210"/>
      <c r="BB3" s="210"/>
      <c r="BC3" s="210"/>
      <c r="BD3" s="210"/>
      <c r="BE3" s="210"/>
      <c r="BF3" s="210"/>
      <c r="BG3" s="210"/>
      <c r="BH3" s="210"/>
      <c r="BI3" s="210"/>
      <c r="BJ3" s="210"/>
      <c r="BK3" s="210"/>
      <c r="BL3" s="210"/>
      <c r="BM3" s="210"/>
      <c r="BN3" s="210"/>
      <c r="BO3" s="210"/>
      <c r="BP3" s="210"/>
      <c r="BQ3" s="210"/>
      <c r="BR3" s="210"/>
    </row>
    <row r="4" spans="1:70" ht="42.75" customHeight="1">
      <c r="A4" s="205"/>
      <c r="B4" s="212" t="s">
        <v>235</v>
      </c>
      <c r="C4" s="213" t="str">
        <f>VLOOKUP(C3,'1-ΜΑΘΗΜΑΤΑ'!$B$5:$H$79,2,FALSE)</f>
        <v xml:space="preserve"> </v>
      </c>
      <c r="D4" s="213" t="str">
        <f>VLOOKUP(D3,'1-ΜΑΘΗΜΑΤΑ'!$B$5:$H$79,2,FALSE)</f>
        <v>1-ΠΡΟΓΡΑΜΜΑΤΙΣΜΟΣ</v>
      </c>
      <c r="E4" s="213" t="str">
        <f>VLOOKUP(E3,'1-ΜΑΘΗΜΑΤΑ'!$B$5:$H$79,2,FALSE)</f>
        <v>1-ΨΗΦΙΑΚΗ ΣΧΕΔΙΑΣΗ</v>
      </c>
      <c r="F4" s="213" t="str">
        <f>VLOOKUP(F3,'1-ΜΑΘΗΜΑΤΑ'!$B$5:$H$79,2,FALSE)</f>
        <v xml:space="preserve"> </v>
      </c>
      <c r="G4" s="213" t="str">
        <f>VLOOKUP(G3,'1-ΜΑΘΗΜΑΤΑ'!$B$5:$H$79,2,FALSE)</f>
        <v xml:space="preserve"> </v>
      </c>
      <c r="H4" s="213" t="str">
        <f>VLOOKUP(H3,'1-ΜΑΘΗΜΑΤΑ'!$B$5:$H$79,2,FALSE)</f>
        <v xml:space="preserve"> </v>
      </c>
      <c r="I4" s="213" t="str">
        <f>VLOOKUP(I3,'1-ΜΑΘΗΜΑΤΑ'!$B$5:$H$79,2,FALSE)</f>
        <v xml:space="preserve"> </v>
      </c>
      <c r="J4" s="213" t="str">
        <f>VLOOKUP(J3,'1-ΜΑΘΗΜΑΤΑ'!$B$5:$H$79,2,FALSE)</f>
        <v xml:space="preserve"> </v>
      </c>
      <c r="K4" s="213" t="str">
        <f>VLOOKUP(K3,'1-ΜΑΘΗΜΑΤΑ'!$B$5:$H$79,2,FALSE)</f>
        <v xml:space="preserve"> </v>
      </c>
      <c r="L4" s="213" t="str">
        <f>VLOOKUP(L3,'1-ΜΑΘΗΜΑΤΑ'!$B$5:$H$79,2,FALSE)</f>
        <v>1-ΦΥΣΙΚΗ</v>
      </c>
      <c r="M4" s="213" t="str">
        <f>VLOOKUP(M3,'1-ΜΑΘΗΜΑΤΑ'!$B$5:$H$79,2,FALSE)</f>
        <v>1-ΑΠΕΙΡΟΣΤΙΚΟΣ ΛΟΓΙΣΜΟΣ Ι</v>
      </c>
      <c r="N4" s="213" t="str">
        <f>VLOOKUP(N3,'1-ΜΑΘΗΜΑΤΑ'!$B$5:$H$79,2,FALSE)</f>
        <v xml:space="preserve"> </v>
      </c>
      <c r="O4" s="213" t="str">
        <f>VLOOKUP(O3,'1-ΜΑΘΗΜΑΤΑ'!$B$5:$H$79,2,FALSE)</f>
        <v>1-ΣΥΓΧΡΟΝΑ ΘΕΜΑΤΑ ΠΛΗΡΟΦΟΡΙΚΗΣ</v>
      </c>
      <c r="P4" s="213" t="str">
        <f>VLOOKUP(P3,'1-ΜΑΘΗΜΑΤΑ'!$B$5:$H$79,2,FALSE)</f>
        <v>1-ΠΑΙΔΑΓΩΓΙΚΑ</v>
      </c>
      <c r="Q4" s="214"/>
    </row>
    <row r="5" spans="1:70">
      <c r="A5" s="205"/>
      <c r="B5" s="215" t="s">
        <v>2</v>
      </c>
      <c r="C5" s="216" t="str">
        <f>VLOOKUP(C3,'1-ΜΑΘΗΜΑΤΑ'!$B$5:$H$79,3,FALSE)</f>
        <v xml:space="preserve"> </v>
      </c>
      <c r="D5" s="236" t="str">
        <f>VLOOKUP(D3,'1-ΜΑΘΗΜΑΤΑ'!$B$5:$H$79,3,FALSE)</f>
        <v>ΞΕΖΩΝΑΚΗΣ</v>
      </c>
      <c r="E5" s="217" t="str">
        <f>VLOOKUP(E3,'1-ΜΑΘΗΜΑΤΑ'!$B$5:$H$79,3,FALSE)</f>
        <v>ΚΟΡΝΑΡΟΣ</v>
      </c>
      <c r="F5" s="216" t="str">
        <f>VLOOKUP(F3,'1-ΜΑΘΗΜΑΤΑ'!$B$5:$H$79,3,FALSE)</f>
        <v xml:space="preserve"> </v>
      </c>
      <c r="G5" s="216" t="str">
        <f>VLOOKUP(G3,'1-ΜΑΘΗΜΑΤΑ'!$B$5:$H$79,3,FALSE)</f>
        <v xml:space="preserve"> </v>
      </c>
      <c r="H5" s="218" t="str">
        <f>VLOOKUP(H3,'1-ΜΑΘΗΜΑΤΑ'!$B$5:$H$79,3,FALSE)</f>
        <v xml:space="preserve"> </v>
      </c>
      <c r="I5" s="218" t="str">
        <f>VLOOKUP(I3,'1-ΜΑΘΗΜΑΤΑ'!$B$5:$H$79,3,FALSE)</f>
        <v xml:space="preserve"> </v>
      </c>
      <c r="J5" s="218" t="str">
        <f>VLOOKUP(J3,'1-ΜΑΘΗΜΑΤΑ'!$B$5:$H$79,3,FALSE)</f>
        <v xml:space="preserve"> </v>
      </c>
      <c r="K5" s="218" t="str">
        <f>VLOOKUP(K3,'1-ΜΑΘΗΜΑΤΑ'!$B$5:$H$79,3,FALSE)</f>
        <v xml:space="preserve"> </v>
      </c>
      <c r="L5" s="218" t="str">
        <f>VLOOKUP(L3,'1-ΜΑΘΗΜΑΤΑ'!$B$5:$H$79,3,FALSE)</f>
        <v xml:space="preserve">ΠΑΥΛΑΚΗΣ </v>
      </c>
      <c r="M5" s="217" t="str">
        <f>VLOOKUP(M3,'1-ΜΑΘΗΜΑΤΑ'!$B$5:$H$79,3,FALSE)</f>
        <v>ΠΑΠΑΔΑΚΗΣ ΝΙΚ</v>
      </c>
      <c r="N5" s="216" t="str">
        <f>VLOOKUP(N3,'1-ΜΑΘΗΜΑΤΑ'!$B$5:$H$79,3,FALSE)</f>
        <v xml:space="preserve"> </v>
      </c>
      <c r="O5" s="217" t="str">
        <f>VLOOKUP(O3,'1-ΜΑΘΗΜΑΤΑ'!$B$5:$H$79,3,FALSE)</f>
        <v>ΠΑΠΑΔΑΚΗΣ ΝΙΚ</v>
      </c>
      <c r="P5" s="236" t="str">
        <f>VLOOKUP(P3,'1-ΜΑΘΗΜΑΤΑ'!$B$5:$H$79,3,FALSE)</f>
        <v>ΚΑΛΟΓΙΑΝΝΑΚΗΣ</v>
      </c>
      <c r="Q5" s="219" t="str">
        <f>VLOOKUP(Q3,'1-ΜΑΘΗΜΑΤΑ'!$B$5:$H$79,3,FALSE)</f>
        <v xml:space="preserve"> </v>
      </c>
    </row>
    <row r="6" spans="1:70" s="221" customFormat="1">
      <c r="A6" s="205"/>
      <c r="B6" s="220" t="s">
        <v>154</v>
      </c>
      <c r="C6" s="217" t="str">
        <f>VLOOKUP(C3,'1-ΜΑΘΗΜΑΤΑ'!$B$5:$H$79,5,FALSE)</f>
        <v xml:space="preserve"> </v>
      </c>
      <c r="D6" s="217" t="str">
        <f>VLOOKUP(D3,'1-ΜΑΘΗΜΑΤΑ'!$B$5:$H$79,5,FALSE)</f>
        <v xml:space="preserve">158 / 118 / </v>
      </c>
      <c r="E6" s="217" t="str">
        <f>VLOOKUP(E3,'1-ΜΑΘΗΜΑΤΑ'!$B$5:$H$79,5,FALSE)</f>
        <v xml:space="preserve">60 / 45 / </v>
      </c>
      <c r="F6" s="216" t="str">
        <f>VLOOKUP(F3,'1-ΜΑΘΗΜΑΤΑ'!$B$5:$H$79,5,FALSE)</f>
        <v xml:space="preserve"> </v>
      </c>
      <c r="G6" s="216" t="str">
        <f>VLOOKUP(G3,'1-ΜΑΘΗΜΑΤΑ'!$B$5:$H$79,5,FALSE)</f>
        <v xml:space="preserve"> </v>
      </c>
      <c r="H6" s="218" t="str">
        <f>VLOOKUP(H3,'1-ΜΑΘΗΜΑΤΑ'!$B$5:$H$79,5,FALSE)</f>
        <v xml:space="preserve"> </v>
      </c>
      <c r="I6" s="218" t="str">
        <f>VLOOKUP(I3,'1-ΜΑΘΗΜΑΤΑ'!$B$5:$H$79,5,FALSE)</f>
        <v xml:space="preserve"> </v>
      </c>
      <c r="J6" s="218" t="str">
        <f>VLOOKUP(J3,'1-ΜΑΘΗΜΑΤΑ'!$B$5:$H$79,5,FALSE)</f>
        <v xml:space="preserve"> </v>
      </c>
      <c r="K6" s="218" t="str">
        <f>VLOOKUP(K3,'1-ΜΑΘΗΜΑΤΑ'!$B$5:$H$79,5,FALSE)</f>
        <v xml:space="preserve"> </v>
      </c>
      <c r="L6" s="218" t="str">
        <f>VLOOKUP(L3,'1-ΜΑΘΗΜΑΤΑ'!$B$5:$H$79,5,FALSE)</f>
        <v xml:space="preserve">159 / 119 / </v>
      </c>
      <c r="M6" s="217" t="str">
        <f>VLOOKUP(M3,'1-ΜΑΘΗΜΑΤΑ'!$B$5:$H$79,5,FALSE)</f>
        <v xml:space="preserve">42 / 31 / </v>
      </c>
      <c r="N6" s="217" t="str">
        <f>VLOOKUP(N3,'1-ΜΑΘΗΜΑΤΑ'!$B$5:$H$79,5,FALSE)</f>
        <v xml:space="preserve"> </v>
      </c>
      <c r="O6" s="217" t="str">
        <f>VLOOKUP(O3,'1-ΜΑΘΗΜΑΤΑ'!$B$5:$H$79,5,FALSE)</f>
        <v xml:space="preserve">13 / 9 / </v>
      </c>
      <c r="P6" s="216" t="str">
        <f>VLOOKUP(P3,'1-ΜΑΘΗΜΑΤΑ'!$B$5:$H$79,5,FALSE)</f>
        <v xml:space="preserve">20 / 15 / </v>
      </c>
      <c r="Q6" s="219" t="str">
        <f>VLOOKUP(Q3,'1-ΜΑΘΗΜΑΤΑ'!$B$5:$H$79,5,FALSE)</f>
        <v xml:space="preserve"> </v>
      </c>
      <c r="R6" s="210"/>
      <c r="S6" s="210"/>
      <c r="T6" s="210"/>
      <c r="U6" s="210"/>
      <c r="V6" s="210"/>
      <c r="W6" s="210"/>
      <c r="X6" s="210"/>
      <c r="Y6" s="210"/>
      <c r="Z6" s="210"/>
      <c r="AA6" s="210"/>
      <c r="AB6" s="210"/>
      <c r="AC6" s="210"/>
      <c r="AD6" s="210"/>
      <c r="AE6" s="210"/>
      <c r="AF6" s="210"/>
      <c r="AG6" s="210"/>
      <c r="AH6" s="210"/>
      <c r="AI6" s="210"/>
      <c r="AJ6" s="210"/>
      <c r="AK6" s="210"/>
      <c r="AL6" s="210"/>
      <c r="AM6" s="210"/>
      <c r="AN6" s="210"/>
      <c r="AO6" s="210"/>
      <c r="AP6" s="210"/>
      <c r="AQ6" s="210"/>
      <c r="AR6" s="210"/>
      <c r="AS6" s="210"/>
      <c r="AT6" s="210"/>
      <c r="AU6" s="210"/>
      <c r="AV6" s="210"/>
      <c r="AW6" s="210"/>
      <c r="AX6" s="210"/>
      <c r="AY6" s="210"/>
      <c r="AZ6" s="210"/>
      <c r="BA6" s="210"/>
      <c r="BB6" s="210"/>
      <c r="BC6" s="210"/>
      <c r="BD6" s="210"/>
      <c r="BE6" s="210"/>
      <c r="BF6" s="210"/>
      <c r="BG6" s="210"/>
      <c r="BH6" s="210"/>
      <c r="BI6" s="210"/>
      <c r="BJ6" s="210"/>
      <c r="BK6" s="210"/>
      <c r="BL6" s="210"/>
      <c r="BM6" s="210"/>
      <c r="BN6" s="210"/>
      <c r="BO6" s="210"/>
      <c r="BP6" s="210"/>
      <c r="BQ6" s="210"/>
      <c r="BR6" s="210"/>
    </row>
    <row r="7" spans="1:70" s="221" customFormat="1">
      <c r="A7" s="205">
        <f>COUNTA(C7:Q7)</f>
        <v>6</v>
      </c>
      <c r="B7" s="220" t="s">
        <v>156</v>
      </c>
      <c r="C7" s="217"/>
      <c r="D7" s="236" t="s">
        <v>41</v>
      </c>
      <c r="E7" s="217" t="s">
        <v>38</v>
      </c>
      <c r="F7" s="216"/>
      <c r="G7" s="216"/>
      <c r="H7" s="218"/>
      <c r="I7" s="218"/>
      <c r="J7" s="218"/>
      <c r="K7" s="218"/>
      <c r="L7" s="218" t="s">
        <v>41</v>
      </c>
      <c r="M7" s="217" t="s">
        <v>39</v>
      </c>
      <c r="N7" s="217"/>
      <c r="O7" s="217" t="s">
        <v>36</v>
      </c>
      <c r="P7" s="236" t="s">
        <v>31</v>
      </c>
      <c r="Q7" s="219"/>
      <c r="R7" s="210"/>
      <c r="S7" s="210"/>
      <c r="T7" s="210"/>
      <c r="U7" s="210"/>
      <c r="V7" s="210"/>
      <c r="W7" s="210"/>
      <c r="X7" s="210"/>
      <c r="Y7" s="210"/>
      <c r="Z7" s="210"/>
      <c r="AA7" s="210"/>
      <c r="AB7" s="210"/>
      <c r="AC7" s="210"/>
      <c r="AD7" s="210"/>
      <c r="AE7" s="210"/>
      <c r="AF7" s="210"/>
      <c r="AG7" s="210"/>
      <c r="AH7" s="210"/>
      <c r="AI7" s="210"/>
      <c r="AJ7" s="210"/>
      <c r="AK7" s="210"/>
      <c r="AL7" s="210"/>
      <c r="AM7" s="210"/>
      <c r="AN7" s="210"/>
      <c r="AO7" s="210"/>
      <c r="AP7" s="210"/>
      <c r="AQ7" s="210"/>
      <c r="AR7" s="210"/>
      <c r="AS7" s="210"/>
      <c r="AT7" s="210"/>
      <c r="AU7" s="210"/>
      <c r="AV7" s="210"/>
      <c r="AW7" s="210"/>
      <c r="AX7" s="210"/>
      <c r="AY7" s="210"/>
      <c r="AZ7" s="210"/>
      <c r="BA7" s="210"/>
      <c r="BB7" s="210"/>
      <c r="BC7" s="210"/>
      <c r="BD7" s="210"/>
      <c r="BE7" s="210"/>
      <c r="BF7" s="210"/>
      <c r="BG7" s="210"/>
      <c r="BH7" s="210"/>
      <c r="BI7" s="210"/>
      <c r="BJ7" s="210"/>
      <c r="BK7" s="210"/>
      <c r="BL7" s="210"/>
      <c r="BM7" s="210"/>
      <c r="BN7" s="210"/>
      <c r="BO7" s="210"/>
      <c r="BP7" s="210"/>
      <c r="BQ7" s="210"/>
      <c r="BR7" s="210"/>
    </row>
    <row r="8" spans="1:70" s="221" customFormat="1" ht="31.5" customHeight="1" thickBot="1">
      <c r="A8" s="205"/>
      <c r="B8" s="222" t="s">
        <v>157</v>
      </c>
      <c r="C8" s="223" t="str">
        <f>IF(OR(C7="Δ1",C7="Δ2",C7="Δ3",C7="Δ4",C7="Δ5"),VLOOKUP(C7,'3-ΑΙΘΟΥΣΕΣ'!$Y$3:$Z$7,2,FALSE),"")</f>
        <v/>
      </c>
      <c r="D8" s="223" t="str">
        <f>IF(OR(D7="Δ1",D7="Δ2",D7="Δ3",D7="Δ4",D7="Δ5"),VLOOKUP(D7,'3-ΑΙΘΟΥΣΕΣ'!Y40:Z44,2,FALSE),"")</f>
        <v>Κ28,</v>
      </c>
      <c r="E8" s="223" t="str">
        <f>IF(OR(E7="Δ1",E7="Δ2",E7="Δ3",E7="Δ4",E7="Δ5"),VLOOKUP(E7,'3-ΑΙΘΟΥΣΕΣ'!Y77:Z81,2,FALSE),"")</f>
        <v>Γ1,Γ5,</v>
      </c>
      <c r="F8" s="223" t="str">
        <f>IF(OR(F7="Δ1",F7="Δ2",F7="Δ3",F7="Δ4",F7="Δ5"),VLOOKUP(F7,'3-ΑΙΘΟΥΣΕΣ'!$Y$3:$Z$7,2,FALSE),"")</f>
        <v/>
      </c>
      <c r="G8" s="223" t="str">
        <f>IF(OR(G7="Δ1",G7="Δ2",G7="Δ3",G7="Δ4",G7="Δ5"),VLOOKUP(G7,'3-ΑΙΘΟΥΣΕΣ'!$Y$3:$Z$7,2,FALSE),"")</f>
        <v/>
      </c>
      <c r="H8" s="254" t="str">
        <f>IF(OR(H7="Δ1",H7="Δ2",H7="Δ3",H7="Δ4",H7="Δ5"),VLOOKUP(H7,'3-ΑΙΘΟΥΣΕΣ'!$Y$3:$Z$7,2,FALSE),"")</f>
        <v/>
      </c>
      <c r="I8" s="254" t="str">
        <f>IF(OR(I7="Δ1",I7="Δ2",I7="Δ3",I7="Δ4",I7="Δ5"),VLOOKUP(I7,'3-ΑΙΘΟΥΣΕΣ'!$Y$3:$Z$7,2,FALSE),"")</f>
        <v/>
      </c>
      <c r="J8" s="254" t="str">
        <f>IF(OR(J7="Δ1",J7="Δ2",J7="Δ3",J7="Δ4",J7="Δ5"),VLOOKUP(J7,'3-ΑΙΘΟΥΣΕΣ'!$Y$3:$Z$7,2,FALSE),"")</f>
        <v/>
      </c>
      <c r="K8" s="254" t="str">
        <f>IF(OR(K7="Δ1",K7="Δ2",K7="Δ3",K7="Δ4",K7="Δ5"),VLOOKUP(K7,'3-ΑΙΘΟΥΣΕΣ'!$Y$3:$Z$7,2,FALSE),"")</f>
        <v/>
      </c>
      <c r="L8" s="224" t="str">
        <f>IF(OR(L7="Δ1",L7="Δ2",L7="Δ3",L7="Δ4",L7="Δ5"),VLOOKUP(L7,'3-ΑΙΘΟΥΣΕΣ'!$Y$336:$Z$340,2,FALSE),"")</f>
        <v>Κ28,</v>
      </c>
      <c r="M8" s="223" t="str">
        <f>IF(OR(M7="Δ1",M7="Δ2",M7="Δ3",M7="Δ4",M7="Δ5"),VLOOKUP(M7,'3-ΑΙΘΟΥΣΕΣ'!Y373:Z377,2,FALSE),"")</f>
        <v>Γ7,</v>
      </c>
      <c r="N8" s="223" t="str">
        <f>IF(OR(N7="Δ1",N7="Δ2",N7="Δ3",N7="Δ4",N7="Δ5"),VLOOKUP(N7,'3-ΑΙΘΟΥΣΕΣ'!$Y$3:$Z$7,2,FALSE),"")</f>
        <v/>
      </c>
      <c r="O8" s="223" t="str">
        <f>IF(OR(O7="Δ1",O7="Δ2",O7="Δ3",O7="Δ4",O7="Δ5"),VLOOKUP(O7,'3-ΑΙΘΟΥΣΕΣ'!Y447:Z451,2,FALSE),"")</f>
        <v>Γ4,</v>
      </c>
      <c r="P8" s="223" t="str">
        <f>IF(OR(P7="Δ1",P7="Δ2",P7="Δ3",P7="Δ4",P7="Δ5"),VLOOKUP(P7,'3-ΑΙΘΟΥΣΕΣ'!Y484:Z488,2,FALSE),"")</f>
        <v>Γ5,</v>
      </c>
      <c r="Q8" s="225" t="str">
        <f>IF(OR(Q7="Δ1",Q7="Δ2",Q7="Δ3",Q7="Δ4",Q7="Δ5"),VLOOKUP(Q7,'3-ΑΙΘΟΥΣΕΣ'!$Y$3:$Z$7,2,FALSE),"")</f>
        <v/>
      </c>
      <c r="R8" s="210"/>
      <c r="S8" s="210"/>
      <c r="T8" s="210"/>
      <c r="U8" s="210"/>
      <c r="V8" s="210"/>
      <c r="W8" s="210"/>
      <c r="X8" s="210"/>
      <c r="Y8" s="210"/>
      <c r="Z8" s="210"/>
      <c r="AA8" s="210"/>
      <c r="AB8" s="210"/>
      <c r="AC8" s="210"/>
      <c r="AD8" s="210"/>
      <c r="AE8" s="210"/>
      <c r="AF8" s="210"/>
      <c r="AG8" s="210"/>
      <c r="AH8" s="210"/>
      <c r="AI8" s="210"/>
      <c r="AJ8" s="210"/>
      <c r="AK8" s="210"/>
      <c r="AL8" s="210"/>
      <c r="AM8" s="210"/>
      <c r="AN8" s="210"/>
      <c r="AO8" s="210"/>
      <c r="AP8" s="210"/>
      <c r="AQ8" s="210"/>
      <c r="AR8" s="210"/>
      <c r="AS8" s="210"/>
      <c r="AT8" s="210"/>
      <c r="AU8" s="210"/>
      <c r="AV8" s="210"/>
      <c r="AW8" s="210"/>
      <c r="AX8" s="210"/>
      <c r="AY8" s="210"/>
      <c r="AZ8" s="210"/>
      <c r="BA8" s="210"/>
      <c r="BB8" s="210"/>
      <c r="BC8" s="210"/>
      <c r="BD8" s="210"/>
      <c r="BE8" s="210"/>
      <c r="BF8" s="210"/>
      <c r="BG8" s="210"/>
      <c r="BH8" s="210"/>
      <c r="BI8" s="210"/>
      <c r="BJ8" s="210"/>
      <c r="BK8" s="210"/>
      <c r="BL8" s="210"/>
      <c r="BM8" s="210"/>
      <c r="BN8" s="210"/>
      <c r="BO8" s="210"/>
      <c r="BP8" s="210"/>
      <c r="BQ8" s="210"/>
      <c r="BR8" s="210"/>
    </row>
    <row r="9" spans="1:70" s="229" customFormat="1">
      <c r="A9" s="205"/>
      <c r="B9" s="226" t="s">
        <v>59</v>
      </c>
      <c r="C9" s="227" t="s">
        <v>74</v>
      </c>
      <c r="D9" s="227" t="s">
        <v>0</v>
      </c>
      <c r="E9" s="227" t="s">
        <v>73</v>
      </c>
      <c r="F9" s="227" t="s">
        <v>72</v>
      </c>
      <c r="G9" s="227" t="s">
        <v>76</v>
      </c>
      <c r="H9" s="265" t="s">
        <v>0</v>
      </c>
      <c r="I9" s="265" t="s">
        <v>71</v>
      </c>
      <c r="J9" s="227" t="s">
        <v>75</v>
      </c>
      <c r="K9" s="227" t="s">
        <v>75</v>
      </c>
      <c r="L9" s="227" t="s">
        <v>0</v>
      </c>
      <c r="M9" s="227" t="s">
        <v>0</v>
      </c>
      <c r="N9" s="227" t="s">
        <v>0</v>
      </c>
      <c r="O9" s="227" t="s">
        <v>0</v>
      </c>
      <c r="P9" s="227" t="s">
        <v>0</v>
      </c>
      <c r="Q9" s="228" t="s">
        <v>0</v>
      </c>
      <c r="R9" s="210"/>
      <c r="S9" s="210"/>
      <c r="T9" s="210"/>
      <c r="U9" s="210"/>
      <c r="V9" s="210"/>
      <c r="W9" s="210"/>
      <c r="X9" s="210"/>
      <c r="Y9" s="210"/>
      <c r="Z9" s="210"/>
      <c r="AA9" s="210"/>
      <c r="AB9" s="210"/>
      <c r="AC9" s="210"/>
      <c r="AD9" s="210"/>
      <c r="AE9" s="210"/>
      <c r="AF9" s="210"/>
      <c r="AG9" s="210"/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  <c r="BI9" s="210"/>
      <c r="BJ9" s="210"/>
      <c r="BK9" s="210"/>
      <c r="BL9" s="210"/>
      <c r="BM9" s="210"/>
      <c r="BN9" s="210"/>
      <c r="BO9" s="210"/>
      <c r="BP9" s="210"/>
      <c r="BQ9" s="210"/>
      <c r="BR9" s="210"/>
    </row>
    <row r="10" spans="1:70" ht="63.75" customHeight="1">
      <c r="A10" s="205"/>
      <c r="B10" s="230" t="s">
        <v>236</v>
      </c>
      <c r="C10" s="231" t="str">
        <f>VLOOKUP(C9,'1-ΜΑΘΗΜΑΤΑ'!$B$5:$H$79,2,FALSE)</f>
        <v>2-ΔΟΜΕΣ ΔΕΔΟΜΕΝΩΝ</v>
      </c>
      <c r="D10" s="231" t="str">
        <f>VLOOKUP(D9,'1-ΜΑΘΗΜΑΤΑ'!$B$5:$H$79,2,FALSE)</f>
        <v xml:space="preserve"> </v>
      </c>
      <c r="E10" s="231" t="str">
        <f>VLOOKUP(E9,'1-ΜΑΘΗΜΑΤΑ'!$B$5:$H$79,2,FALSE)</f>
        <v>2-ΑΡΧΙΤΕΚΤΟΝΙΚΗ ΥΠΟΛΟΓΙΣΤΩΝ</v>
      </c>
      <c r="F10" s="231" t="str">
        <f>VLOOKUP(F9,'1-ΜΑΘΗΜΑΤΑ'!$B$5:$H$79,2,FALSE)</f>
        <v>2-ΕΙΣΑΓΩΓΗ ΣΤΙΣ ΤΗΛΕΠΙΚΟΙΝΩΝΙΕΣ</v>
      </c>
      <c r="G10" s="231" t="str">
        <f>VLOOKUP(G9,'1-ΜΑΘΗΜΑΤΑ'!$B$5:$H$79,2,FALSE)</f>
        <v>2-ΟΙΚΟΝΟΜΊΑ, ΚΑΙΝΟΤΟΜΙΑ ΚΑΙ ΔΙΑΔΙΚΤΥΟ</v>
      </c>
      <c r="H10" s="266" t="str">
        <f>VLOOKUP(H9,'1-ΜΑΘΗΜΑΤΑ'!$B$5:$H$79,2,FALSE)</f>
        <v xml:space="preserve"> </v>
      </c>
      <c r="I10" s="266" t="str">
        <f>VLOOKUP(I9,'1-ΜΑΘΗΜΑΤΑ'!$B$5:$H$79,2,FALSE)</f>
        <v>2-ΜΙΚΡΟΗΛΕΚΤΡΟΝΙΚΗ</v>
      </c>
      <c r="J10" s="231" t="s">
        <v>153</v>
      </c>
      <c r="K10" s="231" t="str">
        <f>VLOOKUP(K9,'1-ΜΑΘΗΜΑΤΑ'!$B$5:$H$79,2,FALSE)</f>
        <v xml:space="preserve"> 2-ΔΙΑΚΡΙΤΑ ΜΑΘΗΜΑΤΙΚΑ</v>
      </c>
      <c r="L10" s="231" t="str">
        <f>VLOOKUP(L9,'1-ΜΑΘΗΜΑΤΑ'!$B$5:$H$79,2,FALSE)</f>
        <v xml:space="preserve"> </v>
      </c>
      <c r="M10" s="231" t="str">
        <f>VLOOKUP(M9,'1-ΜΑΘΗΜΑΤΑ'!$B$5:$H$79,2,FALSE)</f>
        <v xml:space="preserve"> </v>
      </c>
      <c r="N10" s="231" t="str">
        <f>VLOOKUP(N9,'1-ΜΑΘΗΜΑΤΑ'!$B$5:$H$79,2,FALSE)</f>
        <v xml:space="preserve"> </v>
      </c>
      <c r="O10" s="231" t="str">
        <f>VLOOKUP(O9,'1-ΜΑΘΗΜΑΤΑ'!$B$5:$H$79,2,FALSE)</f>
        <v xml:space="preserve"> </v>
      </c>
      <c r="P10" s="231" t="str">
        <f>VLOOKUP(P9,'1-ΜΑΘΗΜΑΤΑ'!$B$5:$H$79,2,FALSE)</f>
        <v xml:space="preserve"> </v>
      </c>
      <c r="Q10" s="232" t="str">
        <f>VLOOKUP(Q9,'1-ΜΑΘΗΜΑΤΑ'!$B$5:$H$79,2,FALSE)</f>
        <v xml:space="preserve"> </v>
      </c>
    </row>
    <row r="11" spans="1:70">
      <c r="A11" s="205"/>
      <c r="B11" s="215" t="s">
        <v>2</v>
      </c>
      <c r="C11" s="236" t="str">
        <f>VLOOKUP(C9,'1-ΜΑΘΗΜΑΤΑ'!$B$5:$H$79,3,FALSE)</f>
        <v>ΞΕΖΩΝΑΚΗΣ</v>
      </c>
      <c r="D11" s="217" t="str">
        <f>VLOOKUP(D9,'1-ΜΑΘΗΜΑΤΑ'!$B$5:$H$79,3,FALSE)</f>
        <v xml:space="preserve"> </v>
      </c>
      <c r="E11" s="217" t="str">
        <f>VLOOKUP(E9,'1-ΜΑΘΗΜΑΤΑ'!$B$5:$H$79,3,FALSE)</f>
        <v>ΚΟΡΝΑΡΟΣ</v>
      </c>
      <c r="F11" s="236" t="str">
        <f>VLOOKUP(F9,'1-ΜΑΘΗΜΑΤΑ'!$B$5:$H$79,3,FALSE)</f>
        <v>ΣΤΡΑΤΑΚΗΣ</v>
      </c>
      <c r="G11" s="217" t="str">
        <f>VLOOKUP(G9,'1-ΜΑΘΗΜΑΤΑ'!$B$5:$H$79,3,FALSE)</f>
        <v>ΤΣΙΚΝΑΚΗΣ</v>
      </c>
      <c r="H11" s="218" t="str">
        <f>VLOOKUP(H9,'1-ΜΑΘΗΜΑΤΑ'!$B$5:$H$79,3,FALSE)</f>
        <v xml:space="preserve"> </v>
      </c>
      <c r="I11" s="218" t="str">
        <f>VLOOKUP(I9,'1-ΜΑΘΗΜΑΤΑ'!$B$5:$H$79,3,FALSE)</f>
        <v>ΠΑΝΑΓΙΩΤΑΚΗΣ</v>
      </c>
      <c r="J11" s="236" t="s">
        <v>4</v>
      </c>
      <c r="K11" s="218" t="str">
        <f>VLOOKUP(K9,'1-ΜΑΘΗΜΑΤΑ'!$B$5:$H$79,3,FALSE)</f>
        <v>ΣΜΥΡΝΑΚΗΣ</v>
      </c>
      <c r="L11" s="218" t="str">
        <f>VLOOKUP(L9,'1-ΜΑΘΗΜΑΤΑ'!$B$5:$H$79,3,FALSE)</f>
        <v xml:space="preserve"> </v>
      </c>
      <c r="M11" s="217" t="str">
        <f>VLOOKUP(M9,'1-ΜΑΘΗΜΑΤΑ'!$B$5:$H$79,3,FALSE)</f>
        <v xml:space="preserve"> </v>
      </c>
      <c r="N11" s="217" t="str">
        <f>VLOOKUP(N9,'1-ΜΑΘΗΜΑΤΑ'!$B$5:$H$79,3,FALSE)</f>
        <v xml:space="preserve"> </v>
      </c>
      <c r="O11" s="217" t="str">
        <f>VLOOKUP(O9,'1-ΜΑΘΗΜΑΤΑ'!$B$5:$H$79,3,FALSE)</f>
        <v xml:space="preserve"> </v>
      </c>
      <c r="P11" s="217" t="str">
        <f>VLOOKUP(P9,'1-ΜΑΘΗΜΑΤΑ'!$B$5:$H$79,3,FALSE)</f>
        <v xml:space="preserve"> </v>
      </c>
      <c r="Q11" s="233" t="str">
        <f>VLOOKUP(Q9,'1-ΜΑΘΗΜΑΤΑ'!$B$5:$H$79,3,FALSE)</f>
        <v xml:space="preserve"> </v>
      </c>
    </row>
    <row r="12" spans="1:70" s="221" customFormat="1">
      <c r="A12" s="205"/>
      <c r="B12" s="220" t="s">
        <v>154</v>
      </c>
      <c r="C12" s="217" t="str">
        <f>VLOOKUP(C9,'1-ΜΑΘΗΜΑΤΑ'!$B$5:$H$79,5,FALSE)</f>
        <v xml:space="preserve">706 / 529 / </v>
      </c>
      <c r="D12" s="217" t="str">
        <f>VLOOKUP(D9,'1-ΜΑΘΗΜΑΤΑ'!$B$5:$H$79,5,FALSE)</f>
        <v xml:space="preserve"> </v>
      </c>
      <c r="E12" s="217" t="str">
        <f>VLOOKUP(E9,'1-ΜΑΘΗΜΑΤΑ'!$B$5:$H$79,5,FALSE)</f>
        <v xml:space="preserve">571 / 428 / </v>
      </c>
      <c r="F12" s="217" t="str">
        <f>VLOOKUP(F9,'1-ΜΑΘΗΜΑΤΑ'!$B$5:$H$79,5,FALSE)</f>
        <v xml:space="preserve">620 / 465 / </v>
      </c>
      <c r="G12" s="217" t="str">
        <f>VLOOKUP(G9,'1-ΜΑΘΗΜΑΤΑ'!$B$5:$H$79,5,FALSE)</f>
        <v xml:space="preserve">457 / 342 / </v>
      </c>
      <c r="H12" s="218" t="str">
        <f>VLOOKUP(H9,'1-ΜΑΘΗΜΑΤΑ'!$B$5:$H$79,5,FALSE)</f>
        <v xml:space="preserve"> </v>
      </c>
      <c r="I12" s="218" t="str">
        <f>VLOOKUP(I9,'1-ΜΑΘΗΜΑΤΑ'!$B$5:$H$79,5,FALSE)</f>
        <v xml:space="preserve">595 / 446 / </v>
      </c>
      <c r="J12" s="218" t="s">
        <v>242</v>
      </c>
      <c r="K12" s="218" t="str">
        <f>VLOOKUP(K9,'1-ΜΑΘΗΜΑΤΑ'!$B$5:$H$79,5,FALSE)</f>
        <v xml:space="preserve">524 / 393 / </v>
      </c>
      <c r="L12" s="218" t="str">
        <f>VLOOKUP(L9,'1-ΜΑΘΗΜΑΤΑ'!$B$5:$H$79,5,FALSE)</f>
        <v xml:space="preserve"> </v>
      </c>
      <c r="M12" s="217" t="str">
        <f>VLOOKUP(M9,'1-ΜΑΘΗΜΑΤΑ'!$B$5:$H$79,5,FALSE)</f>
        <v xml:space="preserve"> </v>
      </c>
      <c r="N12" s="217" t="str">
        <f>VLOOKUP(N9,'1-ΜΑΘΗΜΑΤΑ'!$B$5:$H$79,5,FALSE)</f>
        <v xml:space="preserve"> </v>
      </c>
      <c r="O12" s="217" t="str">
        <f>VLOOKUP(O9,'1-ΜΑΘΗΜΑΤΑ'!$B$5:$H$79,5,FALSE)</f>
        <v xml:space="preserve"> </v>
      </c>
      <c r="P12" s="217" t="str">
        <f>VLOOKUP(P9,'1-ΜΑΘΗΜΑΤΑ'!$B$5:$H$79,5,FALSE)</f>
        <v xml:space="preserve"> </v>
      </c>
      <c r="Q12" s="233" t="str">
        <f>VLOOKUP(Q9,'1-ΜΑΘΗΜΑΤΑ'!$B$5:$H$79,5,FALSE)</f>
        <v xml:space="preserve"> </v>
      </c>
      <c r="R12" s="210"/>
      <c r="S12" s="210"/>
      <c r="T12" s="210"/>
      <c r="U12" s="210"/>
      <c r="V12" s="210"/>
      <c r="W12" s="210"/>
      <c r="X12" s="210"/>
      <c r="Y12" s="210"/>
      <c r="Z12" s="210"/>
      <c r="AA12" s="210"/>
      <c r="AB12" s="210"/>
      <c r="AC12" s="210"/>
      <c r="AD12" s="210"/>
      <c r="AE12" s="210"/>
      <c r="AF12" s="210"/>
      <c r="AG12" s="210"/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  <c r="BI12" s="210"/>
      <c r="BJ12" s="210"/>
      <c r="BK12" s="210"/>
      <c r="BL12" s="210"/>
      <c r="BM12" s="210"/>
      <c r="BN12" s="210"/>
      <c r="BO12" s="210"/>
      <c r="BP12" s="210"/>
      <c r="BQ12" s="210"/>
      <c r="BR12" s="210"/>
    </row>
    <row r="13" spans="1:70" s="221" customFormat="1">
      <c r="A13" s="205">
        <f>COUNTA(C13:Q13)</f>
        <v>7</v>
      </c>
      <c r="B13" s="220" t="s">
        <v>156</v>
      </c>
      <c r="C13" s="217" t="s">
        <v>41</v>
      </c>
      <c r="D13" s="217"/>
      <c r="E13" s="217" t="s">
        <v>41</v>
      </c>
      <c r="F13" s="217" t="s">
        <v>41</v>
      </c>
      <c r="G13" s="217" t="s">
        <v>41</v>
      </c>
      <c r="H13" s="218"/>
      <c r="I13" s="218" t="s">
        <v>41</v>
      </c>
      <c r="J13" s="236" t="s">
        <v>36</v>
      </c>
      <c r="K13" s="218" t="s">
        <v>41</v>
      </c>
      <c r="L13" s="218"/>
      <c r="M13" s="216"/>
      <c r="N13" s="216"/>
      <c r="O13" s="216"/>
      <c r="P13" s="216"/>
      <c r="Q13" s="219"/>
      <c r="R13" s="210"/>
      <c r="S13" s="210"/>
      <c r="T13" s="210"/>
      <c r="U13" s="210"/>
      <c r="V13" s="210"/>
      <c r="W13" s="210"/>
      <c r="X13" s="210"/>
      <c r="Y13" s="210"/>
      <c r="Z13" s="210"/>
      <c r="AA13" s="210"/>
      <c r="AB13" s="210"/>
      <c r="AC13" s="210"/>
      <c r="AD13" s="210"/>
      <c r="AE13" s="210"/>
      <c r="AF13" s="210"/>
      <c r="AG13" s="210"/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  <c r="BI13" s="210"/>
      <c r="BJ13" s="210"/>
      <c r="BK13" s="210"/>
      <c r="BL13" s="210"/>
      <c r="BM13" s="210"/>
      <c r="BN13" s="210"/>
      <c r="BO13" s="210"/>
      <c r="BP13" s="210"/>
      <c r="BQ13" s="210"/>
      <c r="BR13" s="210"/>
    </row>
    <row r="14" spans="1:70" s="221" customFormat="1" ht="38.25" customHeight="1" thickBot="1">
      <c r="A14" s="205"/>
      <c r="B14" s="222" t="s">
        <v>157</v>
      </c>
      <c r="C14" s="223" t="str">
        <f>IF(OR(C13="Δ1",C13="Δ2",C13="Δ3",C13="Δ4",C13="Δ5"),VLOOKUP(C13,'3-ΑΙΘΟΥΣΕΣ'!$Y$3:$Z$7,2,FALSE),"")</f>
        <v>Γ5,Γ6,Γ7,B2,B3,B4,Κ28,</v>
      </c>
      <c r="D14" s="223" t="str">
        <f>IF(OR(D13="Δ1",D13="Δ2",D13="Δ3",D13="Δ4",D13="Δ5"),VLOOKUP(D13,'3-ΑΙΘΟΥΣΕΣ'!$Y$40:$Z$44,2,FALSE),"")</f>
        <v/>
      </c>
      <c r="E14" s="223" t="str">
        <f>IF(OR(E13="Δ1",E13="Δ2",E13="Δ3",E13="Δ4",E13="Δ5"),VLOOKUP(E13,'3-ΑΙΘΟΥΣΕΣ'!$Y$77:$Z$81,2,FALSE),"")</f>
        <v>Γ4,Γ5,Γ6,Γ7,B2,Κ28,</v>
      </c>
      <c r="F14" s="223" t="str">
        <f>IF(OR(F13="Δ1",F13="Δ2",F13="Δ3",F13="Δ4",F13="Δ5"),VLOOKUP(F13,'3-ΑΙΘΟΥΣΕΣ'!$Y$114:$Z$118,2,FALSE),"")</f>
        <v>Γ1,Γ4,Γ5,Γ6,Γ7,B2,B4,Κ28,</v>
      </c>
      <c r="G14" s="223" t="str">
        <f>IF(OR(G13="Δ1",G13="Δ2",G13="Δ3",G13="Δ4",G13="Δ5"),VLOOKUP(G13,'3-ΑΙΘΟΥΣΕΣ'!$Y$151:$Z$155,2,FALSE),"")</f>
        <v>Γ4,Γ5,Γ6,Γ7,Κ28,</v>
      </c>
      <c r="H14" s="224" t="str">
        <f>IF(OR(H13="Δ1",H13="Δ2",H13="Δ3",H13="Δ4",H13="Δ5"),VLOOKUP(H13,'3-ΑΙΘΟΥΣΕΣ'!$Y$188:$Z$192,2,FALSE),"")</f>
        <v/>
      </c>
      <c r="I14" s="224" t="str">
        <f>IF(OR(I13="Δ1",I13="Δ2",I13="Δ3",I13="Δ4",I13="Δ5"),VLOOKUP(I13,'3-ΑΙΘΟΥΣΕΣ'!$Y$225:$Z$229,2,FALSE),"")</f>
        <v>Γ1,Γ4,Γ5,Γ6,Γ7,B1,B2,B3,B4,</v>
      </c>
      <c r="J14" s="224" t="str">
        <f>IF(OR(J13="Δ1",J13="Δ2",J13="Δ3",J13="Δ4",J13="Δ5"),VLOOKUP(J13,'3-ΑΙΘΟΥΣΕΣ'!$Y$262:$Z$266,2,FALSE),"")</f>
        <v>Γ1,Γ4,Γ5,Γ6,B2,B3,B4,ΦΧ,</v>
      </c>
      <c r="K14" s="224" t="str">
        <f>IF(OR(K13="Δ1",K13="Δ2",K13="Δ3",K13="Δ4",K13="Δ5"),VLOOKUP(K13,'3-ΑΙΘΟΥΣΕΣ'!$Y$299:$Z$303,2,FALSE),"")</f>
        <v>Γ1,Γ4,Γ5,Γ6,Γ7,B2,B3,B4,ΦΧ,</v>
      </c>
      <c r="L14" s="224" t="str">
        <f>IF(OR(L13="Δ1",L13="Δ2",L13="Δ3",L13="Δ4",L13="Δ5"),VLOOKUP(L13,'3-ΑΙΘΟΥΣΕΣ'!$Y$336:$Z$340,2,FALSE),"")</f>
        <v/>
      </c>
      <c r="M14" s="223" t="str">
        <f>IF(OR(M13="Δ1",M13="Δ2",M13="Δ3",M13="Δ4",M13="Δ5"),VLOOKUP(M13,'3-ΑΙΘΟΥΣΕΣ'!$Y$373:$Z$377,2,FALSE),"")</f>
        <v/>
      </c>
      <c r="N14" s="223" t="str">
        <f>IF(OR(N13="Δ1",N13="Δ2",N13="Δ3",N13="Δ4",N13="Δ5"),VLOOKUP(N13,'3-ΑΙΘΟΥΣΕΣ'!$Y$410:$Z$414,2,FALSE),"")</f>
        <v/>
      </c>
      <c r="O14" s="223" t="str">
        <f>IF(OR(O13="Δ1",O13="Δ2",O13="Δ3",O13="Δ4",O13="Δ5"),VLOOKUP(O13,'3-ΑΙΘΟΥΣΕΣ'!$Y$447:$Z$451,2,FALSE),"")</f>
        <v/>
      </c>
      <c r="P14" s="223" t="str">
        <f>IF(OR(P13="Δ1",P13="Δ2",P13="Δ3",P13="Δ4",P13="Δ5"),VLOOKUP(P13,'3-ΑΙΘΟΥΣΕΣ'!$Y$484:$Z$488,2,FALSE),"")</f>
        <v/>
      </c>
      <c r="Q14" s="225" t="str">
        <f>IF(OR(Q13="Δ1",Q13="Δ2",Q13="Δ3",Q13="Δ4",Q13="Δ5"),VLOOKUP(Q13,'3-ΑΙΘΟΥΣΕΣ'!$Y$521:$Z$525,2,FALSE),"")</f>
        <v/>
      </c>
      <c r="R14" s="210"/>
      <c r="S14" s="210"/>
      <c r="T14" s="210"/>
      <c r="U14" s="210"/>
      <c r="V14" s="210"/>
      <c r="W14" s="210"/>
      <c r="X14" s="210"/>
      <c r="Y14" s="210"/>
      <c r="Z14" s="210"/>
      <c r="AA14" s="210"/>
      <c r="AB14" s="210"/>
      <c r="AC14" s="210"/>
      <c r="AD14" s="210"/>
      <c r="AE14" s="210"/>
      <c r="AF14" s="210"/>
      <c r="AG14" s="210"/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  <c r="BI14" s="210"/>
      <c r="BJ14" s="210"/>
      <c r="BK14" s="210"/>
      <c r="BL14" s="210"/>
      <c r="BM14" s="210"/>
      <c r="BN14" s="210"/>
      <c r="BO14" s="210"/>
      <c r="BP14" s="210"/>
      <c r="BQ14" s="210"/>
      <c r="BR14" s="210"/>
    </row>
    <row r="15" spans="1:70" s="229" customFormat="1">
      <c r="A15" s="205"/>
      <c r="B15" s="207" t="s">
        <v>59</v>
      </c>
      <c r="C15" s="234" t="s">
        <v>80</v>
      </c>
      <c r="D15" s="234" t="s">
        <v>0</v>
      </c>
      <c r="E15" s="234" t="s">
        <v>0</v>
      </c>
      <c r="F15" s="234" t="s">
        <v>81</v>
      </c>
      <c r="G15" s="234" t="s">
        <v>0</v>
      </c>
      <c r="H15" s="234" t="s">
        <v>0</v>
      </c>
      <c r="I15" s="234" t="s">
        <v>0</v>
      </c>
      <c r="J15" s="234" t="s">
        <v>0</v>
      </c>
      <c r="K15" s="234" t="s">
        <v>79</v>
      </c>
      <c r="L15" s="234" t="s">
        <v>83</v>
      </c>
      <c r="M15" s="234" t="s">
        <v>0</v>
      </c>
      <c r="N15" s="234" t="s">
        <v>0</v>
      </c>
      <c r="O15" s="234" t="s">
        <v>84</v>
      </c>
      <c r="P15" s="234" t="s">
        <v>0</v>
      </c>
      <c r="Q15" s="235" t="s">
        <v>0</v>
      </c>
      <c r="R15" s="210"/>
      <c r="S15" s="210"/>
      <c r="T15" s="210"/>
      <c r="U15" s="210"/>
      <c r="V15" s="210"/>
      <c r="W15" s="210"/>
      <c r="X15" s="210"/>
      <c r="Y15" s="210"/>
      <c r="Z15" s="210"/>
      <c r="AA15" s="210"/>
      <c r="AB15" s="210"/>
      <c r="AC15" s="210"/>
      <c r="AD15" s="210"/>
      <c r="AE15" s="210"/>
      <c r="AF15" s="210"/>
      <c r="AG15" s="210"/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  <c r="BI15" s="210"/>
      <c r="BJ15" s="210"/>
      <c r="BK15" s="210"/>
      <c r="BL15" s="210"/>
      <c r="BM15" s="210"/>
      <c r="BN15" s="210"/>
      <c r="BO15" s="210"/>
      <c r="BP15" s="210"/>
      <c r="BQ15" s="210"/>
      <c r="BR15" s="210"/>
    </row>
    <row r="16" spans="1:70" ht="40.5" customHeight="1">
      <c r="A16" s="205"/>
      <c r="B16" s="212" t="s">
        <v>237</v>
      </c>
      <c r="C16" s="213" t="str">
        <f>VLOOKUP(C15,'1-ΜΑΘΗΜΑΤΑ'!$B$5:$H$79,2,FALSE)</f>
        <v>3-ΒΑΣΕΙΣ ΔΕΔΟΜΕΝΩΝ</v>
      </c>
      <c r="D16" s="213" t="str">
        <f>VLOOKUP(D15,'1-ΜΑΘΗΜΑΤΑ'!$B$5:$H$79,2,FALSE)</f>
        <v xml:space="preserve"> </v>
      </c>
      <c r="E16" s="213" t="str">
        <f>VLOOKUP(E15,'1-ΜΑΘΗΜΑΤΑ'!$B$5:$H$79,2,FALSE)</f>
        <v xml:space="preserve"> </v>
      </c>
      <c r="F16" s="213" t="str">
        <f>VLOOKUP(F15,'1-ΜΑΘΗΜΑΤΑ'!$B$5:$H$79,2,FALSE)</f>
        <v>3-ΨΗΦΙΑΚΕΣ ΕΠΙΚΟΙΝΩΝΙΕΣ</v>
      </c>
      <c r="G16" s="213" t="str">
        <f>VLOOKUP(G15,'1-ΜΑΘΗΜΑΤΑ'!$B$5:$H$79,2,FALSE)</f>
        <v xml:space="preserve"> </v>
      </c>
      <c r="H16" s="213" t="str">
        <f>VLOOKUP(H15,'1-ΜΑΘΗΜΑΤΑ'!$B$5:$H$79,2,FALSE)</f>
        <v xml:space="preserve"> </v>
      </c>
      <c r="I16" s="213" t="str">
        <f>VLOOKUP(I15,'1-ΜΑΘΗΜΑΤΑ'!$B$5:$H$79,2,FALSE)</f>
        <v xml:space="preserve"> </v>
      </c>
      <c r="J16" s="213" t="str">
        <f>VLOOKUP(J15,'1-ΜΑΘΗΜΑΤΑ'!$B$5:$H$79,2,FALSE)</f>
        <v xml:space="preserve"> </v>
      </c>
      <c r="K16" s="213" t="str">
        <f>VLOOKUP(K15,'1-ΜΑΘΗΜΑΤΑ'!$B$5:$H$79,2,FALSE)</f>
        <v>3-ΛΕΙΤΟΥΡΓΙΚΑ ΣΥΣΤΗΜΑΤΑ</v>
      </c>
      <c r="L16" s="213" t="str">
        <f>VLOOKUP(L15,'1-ΜΑΘΗΜΑΤΑ'!$B$5:$H$79,2,FALSE)</f>
        <v>3-ΕΦΑΡΜΟΣΜΕΝΑ ΜΑΘΗΜΑΤΙΚΑ</v>
      </c>
      <c r="M16" s="213" t="str">
        <f>VLOOKUP(M15,'1-ΜΑΘΗΜΑΤΑ'!$B$5:$H$79,2,FALSE)</f>
        <v xml:space="preserve"> </v>
      </c>
      <c r="N16" s="213" t="str">
        <f>VLOOKUP(N15,'1-ΜΑΘΗΜΑΤΑ'!$B$5:$H$79,2,FALSE)</f>
        <v xml:space="preserve"> </v>
      </c>
      <c r="O16" s="213" t="str">
        <f>VLOOKUP(O15,'1-ΜΑΘΗΜΑΤΑ'!$B$5:$H$79,2,FALSE)</f>
        <v>3-ΟΡΟΛΟΓΙΑ ΚΑΙ ΤΕΧΝΙΚΗ ΣΥΓΓΡΑΦΗ</v>
      </c>
      <c r="P16" s="213" t="str">
        <f>VLOOKUP(P15,'1-ΜΑΘΗΜΑΤΑ'!$B$5:$H$79,2,FALSE)</f>
        <v xml:space="preserve"> </v>
      </c>
      <c r="Q16" s="214" t="str">
        <f>VLOOKUP(Q15,'1-ΜΑΘΗΜΑΤΑ'!$B$5:$H$79,2,FALSE)</f>
        <v xml:space="preserve"> </v>
      </c>
    </row>
    <row r="17" spans="1:70">
      <c r="A17" s="205"/>
      <c r="B17" s="215" t="s">
        <v>2</v>
      </c>
      <c r="C17" s="217" t="str">
        <f>VLOOKUP(C15,'1-ΜΑΘΗΜΑΤΑ'!$B$5:$H$79,3,FALSE)</f>
        <v>ΑΚΟΥΜΙΑΝΑΚΗΣ</v>
      </c>
      <c r="D17" s="217" t="str">
        <f>VLOOKUP(D15,'1-ΜΑΘΗΜΑΤΑ'!$B$5:$H$79,3,FALSE)</f>
        <v xml:space="preserve"> </v>
      </c>
      <c r="E17" s="217" t="str">
        <f>VLOOKUP(E15,'1-ΜΑΘΗΜΑΤΑ'!$B$5:$H$79,3,FALSE)</f>
        <v xml:space="preserve"> </v>
      </c>
      <c r="F17" s="236" t="str">
        <f>VLOOKUP(F15,'1-ΜΑΘΗΜΑΤΑ'!$B$5:$H$79,3,FALSE)</f>
        <v>ΣΤΡΑΤΑΚΗΣ</v>
      </c>
      <c r="G17" s="217" t="str">
        <f>VLOOKUP(G15,'1-ΜΑΘΗΜΑΤΑ'!$B$5:$H$79,3,FALSE)</f>
        <v xml:space="preserve"> </v>
      </c>
      <c r="H17" s="218" t="str">
        <f>VLOOKUP(H15,'1-ΜΑΘΗΜΑΤΑ'!$B$5:$H$79,3,FALSE)</f>
        <v xml:space="preserve"> </v>
      </c>
      <c r="I17" s="218" t="str">
        <f>VLOOKUP(I15,'1-ΜΑΘΗΜΑΤΑ'!$B$5:$H$79,3,FALSE)</f>
        <v xml:space="preserve"> </v>
      </c>
      <c r="J17" s="218" t="str">
        <f>VLOOKUP(J15,'1-ΜΑΘΗΜΑΤΑ'!$B$5:$H$79,3,FALSE)</f>
        <v xml:space="preserve"> </v>
      </c>
      <c r="K17" s="236" t="str">
        <f>VLOOKUP(K15,'1-ΜΑΘΗΜΑΤΑ'!$B$5:$H$79,3,FALSE)</f>
        <v>ΓΡΑΜΜΑΤΙΚΑΚΗΣ</v>
      </c>
      <c r="L17" s="236" t="str">
        <f>VLOOKUP(L15,'1-ΜΑΘΗΜΑΤΑ'!$B$5:$H$79,3,FALSE)</f>
        <v>ΚΑΡΑΓΙΑΝΝΑΚΗΣ</v>
      </c>
      <c r="M17" s="216" t="str">
        <f>VLOOKUP(M15,'1-ΜΑΘΗΜΑΤΑ'!$B$5:$H$79,3,FALSE)</f>
        <v xml:space="preserve"> </v>
      </c>
      <c r="N17" s="216" t="str">
        <f>VLOOKUP(N15,'1-ΜΑΘΗΜΑΤΑ'!$B$5:$H$79,3,FALSE)</f>
        <v xml:space="preserve"> </v>
      </c>
      <c r="O17" s="216" t="str">
        <f>VLOOKUP(O15,'1-ΜΑΘΗΜΑΤΑ'!$B$5:$H$79,3,FALSE)</f>
        <v xml:space="preserve">ΤΣΙΚΝΑΚΗΣ </v>
      </c>
      <c r="P17" s="216" t="str">
        <f>VLOOKUP(P15,'1-ΜΑΘΗΜΑΤΑ'!$B$5:$H$79,3,FALSE)</f>
        <v xml:space="preserve"> </v>
      </c>
      <c r="Q17" s="219" t="str">
        <f>VLOOKUP(Q15,'1-ΜΑΘΗΜΑΤΑ'!$B$5:$H$79,3,FALSE)</f>
        <v xml:space="preserve"> </v>
      </c>
    </row>
    <row r="18" spans="1:70" s="221" customFormat="1">
      <c r="A18" s="205"/>
      <c r="B18" s="220" t="s">
        <v>154</v>
      </c>
      <c r="C18" s="217" t="str">
        <f>VLOOKUP(C15,'1-ΜΑΘΗΜΑΤΑ'!$B$5:$H$79,5,FALSE)</f>
        <v xml:space="preserve">61 / 45 / </v>
      </c>
      <c r="D18" s="217" t="str">
        <f>VLOOKUP(D15,'1-ΜΑΘΗΜΑΤΑ'!$B$5:$H$79,5,FALSE)</f>
        <v xml:space="preserve"> </v>
      </c>
      <c r="E18" s="217" t="str">
        <f>VLOOKUP(E15,'1-ΜΑΘΗΜΑΤΑ'!$B$5:$H$79,5,FALSE)</f>
        <v xml:space="preserve"> </v>
      </c>
      <c r="F18" s="216" t="str">
        <f>VLOOKUP(F15,'1-ΜΑΘΗΜΑΤΑ'!$B$5:$H$79,5,FALSE)</f>
        <v xml:space="preserve">47 / 35 / </v>
      </c>
      <c r="G18" s="217" t="str">
        <f>VLOOKUP(G15,'1-ΜΑΘΗΜΑΤΑ'!$B$5:$H$79,5,FALSE)</f>
        <v xml:space="preserve"> </v>
      </c>
      <c r="H18" s="218" t="str">
        <f>VLOOKUP(H15,'1-ΜΑΘΗΜΑΤΑ'!$B$5:$H$79,5,FALSE)</f>
        <v xml:space="preserve"> </v>
      </c>
      <c r="I18" s="218" t="str">
        <f>VLOOKUP(I15,'1-ΜΑΘΗΜΑΤΑ'!$B$5:$H$79,5,FALSE)</f>
        <v xml:space="preserve"> </v>
      </c>
      <c r="J18" s="218" t="str">
        <f>VLOOKUP(J15,'1-ΜΑΘΗΜΑΤΑ'!$B$5:$H$79,5,FALSE)</f>
        <v xml:space="preserve"> </v>
      </c>
      <c r="K18" s="218" t="str">
        <f>VLOOKUP(K15,'1-ΜΑΘΗΜΑΤΑ'!$B$5:$H$79,5,FALSE)</f>
        <v xml:space="preserve">81 / 60 / </v>
      </c>
      <c r="L18" s="218" t="str">
        <f>VLOOKUP(L15,'1-ΜΑΘΗΜΑΤΑ'!$B$5:$H$79,5,FALSE)</f>
        <v xml:space="preserve">94 / 70 / </v>
      </c>
      <c r="M18" s="216" t="str">
        <f>VLOOKUP(M15,'1-ΜΑΘΗΜΑΤΑ'!$B$5:$H$79,5,FALSE)</f>
        <v xml:space="preserve"> </v>
      </c>
      <c r="N18" s="216" t="str">
        <f>VLOOKUP(N15,'1-ΜΑΘΗΜΑΤΑ'!$B$5:$H$79,5,FALSE)</f>
        <v xml:space="preserve"> </v>
      </c>
      <c r="O18" s="216" t="str">
        <f>VLOOKUP(O15,'1-ΜΑΘΗΜΑΤΑ'!$B$5:$H$79,5,FALSE)</f>
        <v xml:space="preserve">14 / 10 / </v>
      </c>
      <c r="P18" s="216" t="str">
        <f>VLOOKUP(P15,'1-ΜΑΘΗΜΑΤΑ'!$B$5:$H$79,5,FALSE)</f>
        <v xml:space="preserve"> </v>
      </c>
      <c r="Q18" s="219" t="str">
        <f>VLOOKUP(Q15,'1-ΜΑΘΗΜΑΤΑ'!$B$5:$H$79,5,FALSE)</f>
        <v xml:space="preserve"> </v>
      </c>
      <c r="R18" s="210"/>
      <c r="S18" s="210"/>
      <c r="T18" s="210"/>
      <c r="U18" s="210"/>
      <c r="V18" s="210"/>
      <c r="W18" s="210"/>
      <c r="X18" s="210"/>
      <c r="Y18" s="210"/>
      <c r="Z18" s="210"/>
      <c r="AA18" s="210"/>
      <c r="AB18" s="210"/>
      <c r="AC18" s="210"/>
      <c r="AD18" s="210"/>
      <c r="AE18" s="210"/>
      <c r="AF18" s="210"/>
      <c r="AG18" s="210"/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  <c r="BI18" s="210"/>
      <c r="BJ18" s="210"/>
      <c r="BK18" s="210"/>
      <c r="BL18" s="210"/>
      <c r="BM18" s="210"/>
      <c r="BN18" s="210"/>
      <c r="BO18" s="210"/>
      <c r="BP18" s="210"/>
      <c r="BQ18" s="210"/>
      <c r="BR18" s="210"/>
    </row>
    <row r="19" spans="1:70" s="221" customFormat="1">
      <c r="A19" s="205">
        <f>COUNTA(C19:Q19)</f>
        <v>5</v>
      </c>
      <c r="B19" s="220" t="s">
        <v>156</v>
      </c>
      <c r="C19" s="216" t="s">
        <v>39</v>
      </c>
      <c r="D19" s="216"/>
      <c r="E19" s="216"/>
      <c r="F19" s="216" t="s">
        <v>39</v>
      </c>
      <c r="G19" s="216"/>
      <c r="H19" s="218"/>
      <c r="I19" s="218"/>
      <c r="J19" s="218"/>
      <c r="K19" s="218" t="s">
        <v>38</v>
      </c>
      <c r="L19" s="236" t="s">
        <v>36</v>
      </c>
      <c r="M19" s="216"/>
      <c r="N19" s="216"/>
      <c r="O19" s="216" t="s">
        <v>41</v>
      </c>
      <c r="P19" s="216"/>
      <c r="Q19" s="219"/>
      <c r="R19" s="210"/>
      <c r="S19" s="210"/>
      <c r="T19" s="210"/>
      <c r="U19" s="210"/>
      <c r="V19" s="210"/>
      <c r="W19" s="210"/>
      <c r="X19" s="210"/>
      <c r="Y19" s="210"/>
      <c r="Z19" s="210"/>
      <c r="AA19" s="210"/>
      <c r="AB19" s="210"/>
      <c r="AC19" s="210"/>
      <c r="AD19" s="210"/>
      <c r="AE19" s="210"/>
      <c r="AF19" s="210"/>
      <c r="AG19" s="210"/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  <c r="BI19" s="210"/>
      <c r="BJ19" s="210"/>
      <c r="BK19" s="210"/>
      <c r="BL19" s="210"/>
      <c r="BM19" s="210"/>
      <c r="BN19" s="210"/>
      <c r="BO19" s="210"/>
      <c r="BP19" s="210"/>
      <c r="BQ19" s="210"/>
      <c r="BR19" s="210"/>
    </row>
    <row r="20" spans="1:70" s="221" customFormat="1" ht="16.5" thickBot="1">
      <c r="A20" s="205"/>
      <c r="B20" s="222" t="s">
        <v>157</v>
      </c>
      <c r="C20" s="223" t="str">
        <f>IF(OR(C19="Δ1",C19="Δ2",C19="Δ3",C19="Δ4",C19="Δ5"),VLOOKUP(C19,'3-ΑΙΘΟΥΣΕΣ'!$Y$3:$Z$7,2,FALSE),"")</f>
        <v>Γ6,</v>
      </c>
      <c r="D20" s="223" t="str">
        <f>IF(OR(D19="Δ1",D19="Δ2",D19="Δ3",D19="Δ4",D19="Δ5"),VLOOKUP(D19,'3-ΑΙΘΟΥΣΕΣ'!$Y$40:$Z$44,2,FALSE),"")</f>
        <v/>
      </c>
      <c r="E20" s="223" t="str">
        <f>IF(OR(E19="Δ1",E19="Δ2",E19="Δ3",E19="Δ4",E19="Δ5"),VLOOKUP(E19,'3-ΑΙΘΟΥΣΕΣ'!$Y$77:$Z$81,2,FALSE),"")</f>
        <v/>
      </c>
      <c r="F20" s="223" t="str">
        <f>IF(OR(F19="Δ1",F19="Δ2",F19="Δ3",F19="Δ4",F19="Δ5"),VLOOKUP(F19,'3-ΑΙΘΟΥΣΕΣ'!$Y$114:$Z$118,2,FALSE),"")</f>
        <v>Γ6,</v>
      </c>
      <c r="G20" s="223" t="str">
        <f>IF(OR(G19="Δ1",G19="Δ2",G19="Δ3",G19="Δ4",G19="Δ5"),VLOOKUP(G19,'3-ΑΙΘΟΥΣΕΣ'!$Y$151:$Z$155,2,FALSE),"")</f>
        <v/>
      </c>
      <c r="H20" s="224" t="str">
        <f>IF(OR(H19="Δ1",H19="Δ2",H19="Δ3",H19="Δ4",H19="Δ5"),VLOOKUP(H19,'3-ΑΙΘΟΥΣΕΣ'!$Y$188:$Z$192,2,FALSE),"")</f>
        <v/>
      </c>
      <c r="I20" s="224" t="str">
        <f>IF(OR(I19="Δ1",I19="Δ2",I19="Δ3",I19="Δ4",I19="Δ5"),VLOOKUP(I19,'3-ΑΙΘΟΥΣΕΣ'!$Y$225:$Z$229,2,FALSE),"")</f>
        <v/>
      </c>
      <c r="J20" s="224" t="str">
        <f>IF(OR(J19="Δ1",J19="Δ2",J19="Δ3",J19="Δ4",J19="Δ5"),VLOOKUP(J19,'3-ΑΙΘΟΥΣΕΣ'!$Y$262:$Z$266,2,FALSE),"")</f>
        <v/>
      </c>
      <c r="K20" s="224" t="str">
        <f>IF(OR(K19="Δ1",K19="Δ2",K19="Δ3",K19="Δ4",K19="Δ5"),VLOOKUP(K19,'3-ΑΙΘΟΥΣΕΣ'!$Y$299:$Z$303,2,FALSE),"")</f>
        <v>Γ4,Γ5,</v>
      </c>
      <c r="L20" s="224" t="str">
        <f>IF(OR(L19="Δ1",L19="Δ2",L19="Δ3",L19="Δ4",L19="Δ5"),VLOOKUP(L19,'3-ΑΙΘΟΥΣΕΣ'!$Y$336:$Z$340,2,FALSE),"")</f>
        <v>Γ4,Γ5,Γ6,</v>
      </c>
      <c r="M20" s="223" t="str">
        <f>IF(OR(M19="Δ1",M19="Δ2",M19="Δ3",M19="Δ4",M19="Δ5"),VLOOKUP(M19,'3-ΑΙΘΟΥΣΕΣ'!$Y$373:$Z$377,2,FALSE),"")</f>
        <v/>
      </c>
      <c r="N20" s="223" t="str">
        <f>IF(OR(N19="Δ1",N19="Δ2",N19="Δ3",N19="Δ4",N19="Δ5"),VLOOKUP(N19,'3-ΑΙΘΟΥΣΕΣ'!$Y$410:$Z$414,2,FALSE),"")</f>
        <v/>
      </c>
      <c r="O20" s="223" t="str">
        <f>IF(OR(O19="Δ1",O19="Δ2",O19="Δ3",O19="Δ4",O19="Δ5"),VLOOKUP(O19,'3-ΑΙΘΟΥΣΕΣ'!$Y$447:$Z$451,2,FALSE),"")</f>
        <v>Γ6,</v>
      </c>
      <c r="P20" s="223" t="str">
        <f>IF(OR(P19="Δ1",P19="Δ2",P19="Δ3",P19="Δ4",P19="Δ5"),VLOOKUP(P19,'3-ΑΙΘΟΥΣΕΣ'!$Y$484:$Z$488,2,FALSE),"")</f>
        <v/>
      </c>
      <c r="Q20" s="225" t="str">
        <f>IF(OR(Q19="Δ1",Q19="Δ2",Q19="Δ3",Q19="Δ4",Q19="Δ5"),VLOOKUP(Q19,'3-ΑΙΘΟΥΣΕΣ'!$Y$521:$Z$525,2,FALSE),"")</f>
        <v/>
      </c>
      <c r="R20" s="210"/>
      <c r="S20" s="210"/>
      <c r="T20" s="210"/>
      <c r="U20" s="210"/>
      <c r="V20" s="210"/>
      <c r="W20" s="210"/>
      <c r="X20" s="210"/>
      <c r="Y20" s="210"/>
      <c r="Z20" s="210"/>
      <c r="AA20" s="210"/>
      <c r="AB20" s="210"/>
      <c r="AC20" s="210"/>
      <c r="AD20" s="210"/>
      <c r="AE20" s="210"/>
      <c r="AF20" s="210"/>
      <c r="AG20" s="210"/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  <c r="BI20" s="210"/>
      <c r="BJ20" s="210"/>
      <c r="BK20" s="210"/>
      <c r="BL20" s="210"/>
      <c r="BM20" s="210"/>
      <c r="BN20" s="210"/>
      <c r="BO20" s="210"/>
      <c r="BP20" s="210"/>
      <c r="BQ20" s="210"/>
      <c r="BR20" s="210"/>
    </row>
    <row r="21" spans="1:70" s="229" customFormat="1">
      <c r="A21" s="205"/>
      <c r="B21" s="237" t="s">
        <v>59</v>
      </c>
      <c r="C21" s="238" t="s">
        <v>0</v>
      </c>
      <c r="D21" s="238" t="s">
        <v>91</v>
      </c>
      <c r="E21" s="238" t="s">
        <v>0</v>
      </c>
      <c r="F21" s="238" t="s">
        <v>93</v>
      </c>
      <c r="G21" s="238" t="s">
        <v>88</v>
      </c>
      <c r="H21" s="238" t="s">
        <v>0</v>
      </c>
      <c r="I21" s="238" t="s">
        <v>0</v>
      </c>
      <c r="J21" s="238" t="s">
        <v>89</v>
      </c>
      <c r="K21" s="238" t="s">
        <v>0</v>
      </c>
      <c r="L21" s="238" t="s">
        <v>0</v>
      </c>
      <c r="M21" s="238" t="s">
        <v>0</v>
      </c>
      <c r="N21" s="238" t="s">
        <v>90</v>
      </c>
      <c r="O21" s="238" t="s">
        <v>0</v>
      </c>
      <c r="P21" s="238" t="s">
        <v>92</v>
      </c>
      <c r="Q21" s="239" t="s">
        <v>0</v>
      </c>
      <c r="R21" s="210"/>
      <c r="S21" s="210"/>
      <c r="T21" s="210"/>
      <c r="U21" s="210"/>
      <c r="V21" s="210"/>
      <c r="W21" s="210"/>
      <c r="X21" s="210"/>
      <c r="Y21" s="210"/>
      <c r="Z21" s="210"/>
      <c r="AA21" s="210"/>
      <c r="AB21" s="210"/>
      <c r="AC21" s="210"/>
      <c r="AD21" s="210"/>
      <c r="AE21" s="210"/>
      <c r="AF21" s="210"/>
      <c r="AG21" s="210"/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  <c r="BI21" s="210"/>
      <c r="BJ21" s="210"/>
      <c r="BK21" s="210"/>
      <c r="BL21" s="210"/>
      <c r="BM21" s="210"/>
      <c r="BN21" s="210"/>
      <c r="BO21" s="210"/>
      <c r="BP21" s="210"/>
      <c r="BQ21" s="210"/>
      <c r="BR21" s="210"/>
    </row>
    <row r="22" spans="1:70" ht="57" customHeight="1">
      <c r="A22" s="205"/>
      <c r="B22" s="230" t="s">
        <v>238</v>
      </c>
      <c r="C22" s="231" t="str">
        <f>VLOOKUP(C21,'1-ΜΑΘΗΜΑΤΑ'!$B$5:$H$79,2,FALSE)</f>
        <v xml:space="preserve"> </v>
      </c>
      <c r="D22" s="231" t="str">
        <f>VLOOKUP(D21,'1-ΜΑΘΗΜΑΤΑ'!$B$5:$H$79,2,FALSE)</f>
        <v>4-ΑΡΧΕΣ ΤΕΧΝΟΛΟΓΙΑΣ ΛΟΓΙΣΜΙΚΟΥ</v>
      </c>
      <c r="E22" s="231" t="str">
        <f>VLOOKUP(E21,'1-ΜΑΘΗΜΑΤΑ'!$B$5:$H$79,2,FALSE)</f>
        <v xml:space="preserve"> </v>
      </c>
      <c r="F22" s="231" t="str">
        <f>VLOOKUP(F21,'1-ΜΑΘΗΜΑΤΑ'!$B$5:$H$79,2,FALSE)</f>
        <v>4-ΑΡΙΘΜΗΤΙΚΗ ΓΡΑΜΜΙΚΗ ΑΛΓΕΒΡΑ</v>
      </c>
      <c r="G22" s="231" t="str">
        <f>VLOOKUP(G21,'1-ΜΑΘΗΜΑΤΑ'!$B$5:$H$79,2,FALSE)</f>
        <v>4-ΨΗΦΙΑΚΗ ΕΠΕΞΕΡΓΑΣΙΑ ΣΗΜΑΤΟΣ</v>
      </c>
      <c r="H22" s="231" t="str">
        <f>VLOOKUP(H21,'1-ΜΑΘΗΜΑΤΑ'!$B$5:$H$79,2,FALSE)</f>
        <v xml:space="preserve"> </v>
      </c>
      <c r="I22" s="231" t="str">
        <f>VLOOKUP(I21,'1-ΜΑΘΗΜΑΤΑ'!$B$5:$H$79,2,FALSE)</f>
        <v xml:space="preserve"> </v>
      </c>
      <c r="J22" s="231" t="str">
        <f>VLOOKUP(J21,'1-ΜΑΘΗΜΑΤΑ'!$B$5:$H$79,2,FALSE)</f>
        <v>4-ΔΙΚΤΥΑ ΥΠΟΛΟΓΙΣΤΩΝ</v>
      </c>
      <c r="K22" s="231" t="str">
        <f>VLOOKUP(K21,'1-ΜΑΘΗΜΑΤΑ'!$B$5:$H$79,2,FALSE)</f>
        <v xml:space="preserve"> </v>
      </c>
      <c r="L22" s="231" t="str">
        <f>VLOOKUP(L21,'1-ΜΑΘΗΜΑΤΑ'!$B$5:$H$79,2,FALSE)</f>
        <v xml:space="preserve"> </v>
      </c>
      <c r="M22" s="231" t="str">
        <f>VLOOKUP(M21,'1-ΜΑΘΗΜΑΤΑ'!$B$5:$H$79,2,FALSE)</f>
        <v xml:space="preserve"> </v>
      </c>
      <c r="N22" s="231" t="str">
        <f>VLOOKUP(N21,'1-ΜΑΘΗΜΑΤΑ'!$B$5:$H$79,2,FALSE)</f>
        <v>4-ΘΕΜΑΤΑ ΠΡΟΓΡΑΜΜΑΤΙΣΜΟΥ ΔΙΑΔΙΚΤΥΟΥ</v>
      </c>
      <c r="O22" s="231" t="str">
        <f>VLOOKUP(O21,'1-ΜΑΘΗΜΑΤΑ'!$B$5:$H$79,2,FALSE)</f>
        <v xml:space="preserve"> </v>
      </c>
      <c r="P22" s="231" t="str">
        <f>VLOOKUP(P21,'1-ΜΑΘΗΜΑΤΑ'!$B$5:$H$79,2,FALSE)</f>
        <v>4-ΔΙΔΑΚΤΙΚΗ ΠΛΗΡΟΦΟΡΙΚΗΣ</v>
      </c>
      <c r="Q22" s="232" t="str">
        <f>VLOOKUP(Q21,'1-ΜΑΘΗΜΑΤΑ'!$B$5:$H$79,2,FALSE)</f>
        <v xml:space="preserve"> </v>
      </c>
    </row>
    <row r="23" spans="1:70">
      <c r="A23" s="205"/>
      <c r="B23" s="220" t="s">
        <v>2</v>
      </c>
      <c r="C23" s="217" t="str">
        <f>VLOOKUP(C21,'1-ΜΑΘΗΜΑΤΑ'!$B$5:$H$79,3,FALSE)</f>
        <v xml:space="preserve"> </v>
      </c>
      <c r="D23" s="217" t="str">
        <f>VLOOKUP(D21,'1-ΜΑΘΗΜΑΤΑ'!$B$5:$H$79,3,FALSE)</f>
        <v>ΒΙΔΑΚΗΣ</v>
      </c>
      <c r="E23" s="217" t="str">
        <f>VLOOKUP(E21,'1-ΜΑΘΗΜΑΤΑ'!$B$5:$H$79,3,FALSE)</f>
        <v xml:space="preserve"> </v>
      </c>
      <c r="F23" s="236" t="str">
        <f>VLOOKUP(F21,'1-ΜΑΘΗΜΑΤΑ'!$B$5:$H$79,3,FALSE)</f>
        <v>ΚΑΡΑΓΙΑΝΝΑΚΗΣ</v>
      </c>
      <c r="G23" s="236" t="str">
        <f>VLOOKUP(G21,'1-ΜΑΘΗΜΑΤΑ'!$B$5:$H$79,3,FALSE)</f>
        <v>ΠΑΠΑΔΟΥΡΑΚΗΣ</v>
      </c>
      <c r="H23" s="218" t="str">
        <f>VLOOKUP(H21,'1-ΜΑΘΗΜΑΤΑ'!$B$5:$H$79,3,FALSE)</f>
        <v xml:space="preserve"> </v>
      </c>
      <c r="I23" s="218" t="str">
        <f>VLOOKUP(I21,'1-ΜΑΘΗΜΑΤΑ'!$B$5:$H$79,3,FALSE)</f>
        <v xml:space="preserve"> </v>
      </c>
      <c r="J23" s="218" t="str">
        <f>VLOOKUP(J21,'1-ΜΑΘΗΜΑΤΑ'!$B$5:$H$79,3,FALSE)</f>
        <v>ΠΑΝΑΓΙΩΤΑΚΗΣ</v>
      </c>
      <c r="K23" s="218" t="str">
        <f>VLOOKUP(K21,'1-ΜΑΘΗΜΑΤΑ'!$B$5:$H$79,3,FALSE)</f>
        <v xml:space="preserve"> </v>
      </c>
      <c r="L23" s="218" t="str">
        <f>VLOOKUP(L21,'1-ΜΑΘΗΜΑΤΑ'!$B$5:$H$79,3,FALSE)</f>
        <v xml:space="preserve"> </v>
      </c>
      <c r="M23" s="217" t="str">
        <f>VLOOKUP(M21,'1-ΜΑΘΗΜΑΤΑ'!$B$5:$H$79,3,FALSE)</f>
        <v xml:space="preserve"> </v>
      </c>
      <c r="N23" s="216" t="str">
        <f>VLOOKUP(N21,'1-ΜΑΘΗΜΑΤΑ'!$B$5:$H$79,3,FALSE)</f>
        <v>ΜΑΛΑΜΟΣ</v>
      </c>
      <c r="O23" s="217" t="str">
        <f>VLOOKUP(O21,'1-ΜΑΘΗΜΑΤΑ'!$B$5:$H$79,3,FALSE)</f>
        <v xml:space="preserve"> </v>
      </c>
      <c r="P23" s="236" t="str">
        <f>VLOOKUP(P21,'1-ΜΑΘΗΜΑΤΑ'!$B$5:$H$79,3,FALSE)</f>
        <v>ΚΑΛΟΓΙΑΝΝΑΚΗΣ</v>
      </c>
      <c r="Q23" s="233" t="str">
        <f>VLOOKUP(Q21,'1-ΜΑΘΗΜΑΤΑ'!$B$5:$H$79,3,FALSE)</f>
        <v xml:space="preserve"> </v>
      </c>
    </row>
    <row r="24" spans="1:70" s="221" customFormat="1">
      <c r="A24" s="205"/>
      <c r="B24" s="220" t="s">
        <v>154</v>
      </c>
      <c r="C24" s="217" t="str">
        <f>VLOOKUP(C21,'1-ΜΑΘΗΜΑΤΑ'!$B$5:$H$79,5,FALSE)</f>
        <v xml:space="preserve"> </v>
      </c>
      <c r="D24" s="217" t="str">
        <f>VLOOKUP(D21,'1-ΜΑΘΗΜΑΤΑ'!$B$5:$H$79,5,FALSE)</f>
        <v xml:space="preserve">381 / 285 / </v>
      </c>
      <c r="E24" s="217" t="str">
        <f>VLOOKUP(E21,'1-ΜΑΘΗΜΑΤΑ'!$B$5:$H$79,5,FALSE)</f>
        <v xml:space="preserve"> </v>
      </c>
      <c r="F24" s="217" t="str">
        <f>VLOOKUP(F21,'1-ΜΑΘΗΜΑΤΑ'!$B$5:$H$79,5,FALSE)</f>
        <v xml:space="preserve">381 / 285 / </v>
      </c>
      <c r="G24" s="217" t="str">
        <f>VLOOKUP(G21,'1-ΜΑΘΗΜΑΤΑ'!$B$5:$H$79,5,FALSE)</f>
        <v xml:space="preserve">351 / 263 / </v>
      </c>
      <c r="H24" s="218" t="str">
        <f>VLOOKUP(H21,'1-ΜΑΘΗΜΑΤΑ'!$B$5:$H$79,5,FALSE)</f>
        <v xml:space="preserve"> </v>
      </c>
      <c r="I24" s="218" t="str">
        <f>VLOOKUP(I21,'1-ΜΑΘΗΜΑΤΑ'!$B$5:$H$79,5,FALSE)</f>
        <v xml:space="preserve"> </v>
      </c>
      <c r="J24" s="218" t="str">
        <f>VLOOKUP(J21,'1-ΜΑΘΗΜΑΤΑ'!$B$5:$H$79,5,FALSE)</f>
        <v xml:space="preserve">419 / 314 / </v>
      </c>
      <c r="K24" s="218" t="str">
        <f>VLOOKUP(K21,'1-ΜΑΘΗΜΑΤΑ'!$B$5:$H$79,5,FALSE)</f>
        <v xml:space="preserve"> </v>
      </c>
      <c r="L24" s="218" t="str">
        <f>VLOOKUP(L21,'1-ΜΑΘΗΜΑΤΑ'!$B$5:$H$79,5,FALSE)</f>
        <v xml:space="preserve"> </v>
      </c>
      <c r="M24" s="217" t="str">
        <f>VLOOKUP(M21,'1-ΜΑΘΗΜΑΤΑ'!$B$5:$H$79,5,FALSE)</f>
        <v xml:space="preserve"> </v>
      </c>
      <c r="N24" s="217" t="str">
        <f>VLOOKUP(N21,'1-ΜΑΘΗΜΑΤΑ'!$B$5:$H$79,5,FALSE)</f>
        <v xml:space="preserve">427 / 320 / </v>
      </c>
      <c r="O24" s="217" t="str">
        <f>VLOOKUP(O21,'1-ΜΑΘΗΜΑΤΑ'!$B$5:$H$79,5,FALSE)</f>
        <v xml:space="preserve"> </v>
      </c>
      <c r="P24" s="217" t="str">
        <f>VLOOKUP(P21,'1-ΜΑΘΗΜΑΤΑ'!$B$5:$H$79,5,FALSE)</f>
        <v xml:space="preserve">345 / 258 / </v>
      </c>
      <c r="Q24" s="233" t="str">
        <f>VLOOKUP(Q21,'1-ΜΑΘΗΜΑΤΑ'!$B$5:$H$79,5,FALSE)</f>
        <v xml:space="preserve"> </v>
      </c>
      <c r="R24" s="210"/>
      <c r="S24" s="210"/>
      <c r="T24" s="210"/>
      <c r="U24" s="210"/>
      <c r="V24" s="210"/>
      <c r="W24" s="210"/>
      <c r="X24" s="210"/>
      <c r="Y24" s="210"/>
      <c r="Z24" s="210"/>
      <c r="AA24" s="210"/>
      <c r="AB24" s="210"/>
      <c r="AC24" s="210"/>
      <c r="AD24" s="210"/>
      <c r="AE24" s="210"/>
      <c r="AF24" s="210"/>
      <c r="AG24" s="210"/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  <c r="BI24" s="210"/>
      <c r="BJ24" s="210"/>
      <c r="BK24" s="210"/>
      <c r="BL24" s="210"/>
      <c r="BM24" s="210"/>
      <c r="BN24" s="210"/>
      <c r="BO24" s="210"/>
      <c r="BP24" s="210"/>
      <c r="BQ24" s="210"/>
      <c r="BR24" s="210"/>
    </row>
    <row r="25" spans="1:70" s="221" customFormat="1">
      <c r="A25" s="205">
        <f>COUNTA(C25:Q25)</f>
        <v>6</v>
      </c>
      <c r="B25" s="220" t="s">
        <v>13</v>
      </c>
      <c r="C25" s="216"/>
      <c r="D25" s="217" t="s">
        <v>39</v>
      </c>
      <c r="E25" s="216"/>
      <c r="F25" s="236" t="s">
        <v>36</v>
      </c>
      <c r="G25" s="236" t="s">
        <v>39</v>
      </c>
      <c r="H25" s="218"/>
      <c r="I25" s="218"/>
      <c r="J25" s="218" t="s">
        <v>41</v>
      </c>
      <c r="K25" s="218"/>
      <c r="L25" s="218"/>
      <c r="M25" s="217"/>
      <c r="N25" s="236" t="s">
        <v>41</v>
      </c>
      <c r="O25" s="217"/>
      <c r="P25" s="236" t="s">
        <v>36</v>
      </c>
      <c r="Q25" s="233"/>
      <c r="R25" s="210"/>
      <c r="S25" s="210"/>
      <c r="T25" s="210"/>
      <c r="U25" s="210"/>
      <c r="V25" s="210"/>
      <c r="W25" s="210"/>
      <c r="X25" s="210"/>
      <c r="Y25" s="210"/>
      <c r="Z25" s="210"/>
      <c r="AA25" s="210"/>
      <c r="AB25" s="210"/>
      <c r="AC25" s="210"/>
      <c r="AD25" s="210"/>
      <c r="AE25" s="210"/>
      <c r="AF25" s="210"/>
      <c r="AG25" s="210"/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  <c r="BI25" s="210"/>
      <c r="BJ25" s="210"/>
      <c r="BK25" s="210"/>
      <c r="BL25" s="210"/>
      <c r="BM25" s="210"/>
      <c r="BN25" s="210"/>
      <c r="BO25" s="210"/>
      <c r="BP25" s="210"/>
      <c r="BQ25" s="210"/>
      <c r="BR25" s="210"/>
    </row>
    <row r="26" spans="1:70" s="221" customFormat="1" ht="30" customHeight="1" thickBot="1">
      <c r="A26" s="205"/>
      <c r="B26" s="222" t="s">
        <v>157</v>
      </c>
      <c r="C26" s="223" t="str">
        <f>IF(OR(C25="Δ1",C25="Δ2",C25="Δ3",C25="Δ4",C25="Δ5"),VLOOKUP(C25,'3-ΑΙΘΟΥΣΕΣ'!$Y$3:$Z$7,2,FALSE),"")</f>
        <v/>
      </c>
      <c r="D26" s="223" t="str">
        <f>IF(OR(D25="Δ1",D25="Δ2",D25="Δ3",D25="Δ4",D25="Δ5"),VLOOKUP(D25,'3-ΑΙΘΟΥΣΕΣ'!$Y$40:$Z$44,2,FALSE),"")</f>
        <v>Γ6,Γ7,Κ28,</v>
      </c>
      <c r="E26" s="223" t="str">
        <f>IF(OR(E25="Δ1",E25="Δ2",E25="Δ3",E25="Δ4",E25="Δ5"),VLOOKUP(E25,'3-ΑΙΘΟΥΣΕΣ'!$Y$77:$Z$81,2,FALSE),"")</f>
        <v/>
      </c>
      <c r="F26" s="223" t="str">
        <f>IF(OR(F25="Δ1",F25="Δ2",F25="Δ3",F25="Δ4",F25="Δ5"),VLOOKUP(F25,'3-ΑΙΘΟΥΣΕΣ'!$Y$114:$Z$118,2,FALSE),"")</f>
        <v>Γ4,Γ5,Γ6,Γ7,B2,B3,B4,</v>
      </c>
      <c r="G26" s="223" t="str">
        <f>IF(OR(G25="Δ1",G25="Δ2",G25="Δ3",G25="Δ4",G25="Δ5"),VLOOKUP(G25,'3-ΑΙΘΟΥΣΕΣ'!$Y$151:$Z$155,2,FALSE),"")</f>
        <v>Γ4,Γ5,Γ6,Γ7,B2,B3,</v>
      </c>
      <c r="H26" s="224" t="str">
        <f>IF(OR(H25="Δ1",H25="Δ2",H25="Δ3",H25="Δ4",H25="Δ5"),VLOOKUP(H25,'3-ΑΙΘΟΥΣΕΣ'!$Y$188:$Z$192,2,FALSE),"")</f>
        <v/>
      </c>
      <c r="I26" s="224" t="str">
        <f>IF(OR(I25="Δ1",I25="Δ2",I25="Δ3",I25="Δ4",I25="Δ5"),VLOOKUP(I25,'3-ΑΙΘΟΥΣΕΣ'!$Y$225:$Z$229,2,FALSE),"")</f>
        <v/>
      </c>
      <c r="J26" s="224" t="str">
        <f>IF(OR(J25="Δ1",J25="Δ2",J25="Δ3",J25="Δ4",J25="Δ5"),VLOOKUP(J25,'3-ΑΙΘΟΥΣΕΣ'!$Y$262:$Z$266,2,FALSE),"")</f>
        <v>Γ7,B2,B3,B4,Κ28,</v>
      </c>
      <c r="K26" s="224" t="str">
        <f>IF(OR(K25="Δ1",K25="Δ2",K25="Δ3",K25="Δ4",K25="Δ5"),VLOOKUP(K25,'3-ΑΙΘΟΥΣΕΣ'!$Y$299:$Z$303,2,FALSE),"")</f>
        <v/>
      </c>
      <c r="L26" s="224" t="str">
        <f>IF(OR(L25="Δ1",L25="Δ2",L25="Δ3",L25="Δ4",L25="Δ5"),VLOOKUP(L25,'3-ΑΙΘΟΥΣΕΣ'!$Y$336:$Z$340,2,FALSE),"")</f>
        <v/>
      </c>
      <c r="M26" s="223" t="str">
        <f>IF(OR(M25="Δ1",M25="Δ2",M25="Δ3",M25="Δ4",M25="Δ5"),VLOOKUP(M25,'3-ΑΙΘΟΥΣΕΣ'!$Y$373:$Z$377,2,FALSE),"")</f>
        <v/>
      </c>
      <c r="N26" s="223" t="str">
        <f>IF(OR(N25="Δ1",N25="Δ2",N25="Δ3",N25="Δ4",N25="Δ5"),VLOOKUP(N25,'3-ΑΙΘΟΥΣΕΣ'!$Y$410:$Z$414,2,FALSE),"")</f>
        <v>Γ4,Γ5,Γ6,Γ7,Κ28,</v>
      </c>
      <c r="O26" s="223" t="str">
        <f>IF(OR(O25="Δ1",O25="Δ2",O25="Δ3",O25="Δ4",O25="Δ5"),VLOOKUP(O25,'3-ΑΙΘΟΥΣΕΣ'!$Y$447:$Z$451,2,FALSE),"")</f>
        <v/>
      </c>
      <c r="P26" s="223" t="str">
        <f>IF(OR(P25="Δ1",P25="Δ2",P25="Δ3",P25="Δ4",P25="Δ5"),VLOOKUP(P25,'3-ΑΙΘΟΥΣΕΣ'!$Y$484:$Z$488,2,FALSE),"")</f>
        <v>Κ28,</v>
      </c>
      <c r="Q26" s="225" t="str">
        <f>IF(OR(Q25="Δ1",Q25="Δ2",Q25="Δ3",Q25="Δ4",Q25="Δ5"),VLOOKUP(Q25,'3-ΑΙΘΟΥΣΕΣ'!$Y$521:$Z$525,2,FALSE),"")</f>
        <v/>
      </c>
      <c r="R26" s="210"/>
      <c r="S26" s="210"/>
      <c r="T26" s="210"/>
      <c r="U26" s="210"/>
      <c r="V26" s="210"/>
      <c r="W26" s="210"/>
      <c r="X26" s="210"/>
      <c r="Y26" s="210"/>
      <c r="Z26" s="210"/>
      <c r="AA26" s="210"/>
      <c r="AB26" s="210"/>
      <c r="AC26" s="210"/>
      <c r="AD26" s="210"/>
      <c r="AE26" s="210"/>
      <c r="AF26" s="210"/>
      <c r="AG26" s="210"/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  <c r="BI26" s="210"/>
      <c r="BJ26" s="210"/>
      <c r="BK26" s="210"/>
      <c r="BL26" s="210"/>
      <c r="BM26" s="210"/>
      <c r="BN26" s="210"/>
      <c r="BO26" s="210"/>
      <c r="BP26" s="210"/>
      <c r="BQ26" s="210"/>
      <c r="BR26" s="210"/>
    </row>
    <row r="27" spans="1:70" s="229" customFormat="1">
      <c r="A27" s="205"/>
      <c r="B27" s="207" t="s">
        <v>59</v>
      </c>
      <c r="C27" s="234" t="s">
        <v>97</v>
      </c>
      <c r="D27" s="234" t="s">
        <v>99</v>
      </c>
      <c r="E27" s="234" t="s">
        <v>95</v>
      </c>
      <c r="F27" s="234" t="s">
        <v>0</v>
      </c>
      <c r="G27" s="234" t="s">
        <v>105</v>
      </c>
      <c r="H27" s="234" t="s">
        <v>0</v>
      </c>
      <c r="I27" s="234" t="s">
        <v>96</v>
      </c>
      <c r="J27" s="234" t="s">
        <v>206</v>
      </c>
      <c r="K27" s="234" t="s">
        <v>0</v>
      </c>
      <c r="L27" s="234" t="s">
        <v>94</v>
      </c>
      <c r="M27" s="234" t="s">
        <v>98</v>
      </c>
      <c r="N27" s="234" t="s">
        <v>107</v>
      </c>
      <c r="O27" s="234" t="s">
        <v>104</v>
      </c>
      <c r="P27" s="234" t="s">
        <v>0</v>
      </c>
      <c r="Q27" s="235" t="s">
        <v>0</v>
      </c>
      <c r="R27" s="210"/>
      <c r="S27" s="210"/>
      <c r="T27" s="210"/>
      <c r="U27" s="210"/>
      <c r="V27" s="210"/>
      <c r="W27" s="210"/>
      <c r="X27" s="210"/>
      <c r="Y27" s="210"/>
      <c r="Z27" s="210"/>
      <c r="AA27" s="210"/>
      <c r="AB27" s="210"/>
      <c r="AC27" s="210"/>
      <c r="AD27" s="210"/>
      <c r="AE27" s="210"/>
      <c r="AF27" s="210"/>
      <c r="AG27" s="210"/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  <c r="BI27" s="210"/>
      <c r="BJ27" s="210"/>
      <c r="BK27" s="210"/>
      <c r="BL27" s="210"/>
      <c r="BM27" s="210"/>
      <c r="BN27" s="210"/>
      <c r="BO27" s="210"/>
      <c r="BP27" s="210"/>
      <c r="BQ27" s="210"/>
      <c r="BR27" s="210"/>
    </row>
    <row r="28" spans="1:70" ht="70.5" customHeight="1">
      <c r="A28" s="205"/>
      <c r="B28" s="212" t="s">
        <v>239</v>
      </c>
      <c r="C28" s="213" t="str">
        <f>VLOOKUP(C27,'1-ΜΑΘΗΜΑΤΑ'!$B$5:$H$79,2,FALSE)</f>
        <v>5Δ-Αρχές Ψηφιακής Τηλεόρασης</v>
      </c>
      <c r="D28" s="213" t="str">
        <f>VLOOKUP(D27,'1-ΜΑΘΗΜΑΤΑ'!$B$5:$H$79,2,FALSE)</f>
        <v>5Λ-ΛΟΓΙΚΟΣ ΠΡΟΓΡΑΜΜΑΤΙΣΜΟΣ</v>
      </c>
      <c r="E28" s="213" t="str">
        <f>VLOOKUP(E27,'1-ΜΑΘΗΜΑΤΑ'!$B$5:$H$79,2,FALSE)</f>
        <v>5Δ-ΤΕΧΝΟΛΟΓΙΑ ΠΟΛΥΜΕΣΩΝ</v>
      </c>
      <c r="F28" s="213" t="str">
        <f>VLOOKUP(F27,'1-ΜΑΘΗΜΑΤΑ'!$B$5:$H$79,2,FALSE)</f>
        <v xml:space="preserve"> </v>
      </c>
      <c r="G28" s="213" t="str">
        <f>VLOOKUP(G27,'1-ΜΑΘΗΜΑΤΑ'!$B$5:$H$79,2,FALSE)</f>
        <v>5Υ-ΑΝΑΓΝΩΡΙΣΗ ΠΡΟΤΥΠΩΝ</v>
      </c>
      <c r="H28" s="213" t="str">
        <f>VLOOKUP(H27,'1-ΜΑΘΗΜΑΤΑ'!$B$5:$H$79,2,FALSE)</f>
        <v xml:space="preserve"> </v>
      </c>
      <c r="I28" s="213" t="str">
        <f>VLOOKUP(I27,'1-ΜΑΘΗΜΑΤΑ'!$B$5:$H$79,2,FALSE)</f>
        <v>5Δ-ΔΟΡΥΦΟΡΙΚΕΣ ΕΠΙΚΟΙΝΩΝΙΕΣ</v>
      </c>
      <c r="J28" s="213" t="str">
        <f>VLOOKUP(J27,'1-ΜΑΘΗΜΑΤΑ'!$B$5:$H$79,2,FALSE)</f>
        <v>5ΔΛ-ΠΟΛΥΜΕΣΙΚΕΣ ΥΠΗΡΕΣΙΕΣ ΣΤΗΝ ΥΓΕΙΑ</v>
      </c>
      <c r="K28" s="213" t="str">
        <f>VLOOKUP(K27,'1-ΜΑΘΗΜΑΤΑ'!$B$5:$H$79,2,FALSE)</f>
        <v xml:space="preserve"> </v>
      </c>
      <c r="L28" s="213" t="str">
        <f>VLOOKUP(L27,'1-ΜΑΘΗΜΑΤΑ'!$B$5:$H$79,2,FALSE)</f>
        <v>5Δ-ΔΟΜΕΣ ΜΕΤΑΔΟΣΗΣ</v>
      </c>
      <c r="M28" s="213" t="str">
        <f>VLOOKUP(M27,'1-ΜΑΘΗΜΑΤΑ'!$B$5:$H$79,2,FALSE)</f>
        <v>5Λ-ΠΡΟΣΧ. ΑΝΤΙΚΕΙΜΕΝΟΣΤΡΑΦΗΣ &amp; ΕΥΕΛΙΚΤΟΣ ΠΡΟΓΡΑΜΜΑΤΙΣΜΟΣ</v>
      </c>
      <c r="N28" s="213" t="str">
        <f>VLOOKUP(N27,'1-ΜΑΘΗΜΑΤΑ'!$B$5:$H$79,2,FALSE)</f>
        <v>5Υ-ΕΙΣΑΓΩΓΗ ΣΤΗ ΡΟΜΠΟΤΙΚΗ</v>
      </c>
      <c r="O28" s="213" t="str">
        <f>VLOOKUP(O27,'1-ΜΑΘΗΜΑΤΑ'!$B$5:$H$79,2,FALSE)</f>
        <v>5Υ-ΨΗΦΙΑΚΗ ΕΠΕΞΕΡΓΑΣΙΑ ΕΙΚΟΝΑΣ</v>
      </c>
      <c r="P28" s="213" t="str">
        <f>VLOOKUP(P27,'1-ΜΑΘΗΜΑΤΑ'!$B$5:$H$79,2,FALSE)</f>
        <v xml:space="preserve"> </v>
      </c>
      <c r="Q28" s="214" t="str">
        <f>VLOOKUP(Q27,'1-ΜΑΘΗΜΑΤΑ'!$B$5:$H$79,2,FALSE)</f>
        <v xml:space="preserve"> </v>
      </c>
    </row>
    <row r="29" spans="1:70">
      <c r="A29" s="205"/>
      <c r="B29" s="240" t="s">
        <v>2</v>
      </c>
      <c r="C29" s="236" t="str">
        <f>VLOOKUP(C27,'1-ΜΑΘΗΜΑΤΑ'!$B$5:$H$79,3,FALSE)</f>
        <v>ΠΑΛΛΗΣ</v>
      </c>
      <c r="D29" s="236" t="str">
        <f>VLOOKUP(D27,'1-ΜΑΘΗΜΑΤΑ'!$B$5:$H$79,3,FALSE)</f>
        <v>ΜΑΡΑΚΑΚΗΣ</v>
      </c>
      <c r="E29" s="236" t="str">
        <f>VLOOKUP(E27,'1-ΜΑΘΗΜΑΤΑ'!$B$5:$H$79,3,FALSE)</f>
        <v>ΠΑΧΟΥΛΑΚΗΣ</v>
      </c>
      <c r="F29" s="217" t="str">
        <f>VLOOKUP(F27,'1-ΜΑΘΗΜΑΤΑ'!$B$5:$H$79,3,FALSE)</f>
        <v xml:space="preserve"> </v>
      </c>
      <c r="G29" s="236" t="str">
        <f>VLOOKUP(G27,'1-ΜΑΘΗΜΑΤΑ'!$B$5:$H$79,3,FALSE)</f>
        <v xml:space="preserve">ΠΑΠΑΔΟΥΡΑΚΗΣ </v>
      </c>
      <c r="H29" s="218" t="str">
        <f>VLOOKUP(H27,'1-ΜΑΘΗΜΑΤΑ'!$B$5:$H$79,3,FALSE)</f>
        <v xml:space="preserve"> </v>
      </c>
      <c r="I29" s="218" t="str">
        <f>VLOOKUP(I27,'1-ΜΑΘΗΜΑΤΑ'!$B$5:$H$79,3,FALSE)</f>
        <v>ΒΛΗΣΙΔΗΣ</v>
      </c>
      <c r="J29" s="218" t="str">
        <f>VLOOKUP(J27,'1-ΜΑΘΗΜΑΤΑ'!$B$5:$H$79,3,FALSE)</f>
        <v>ΣΠΑΝΑΚΗΣ</v>
      </c>
      <c r="K29" s="218" t="str">
        <f>VLOOKUP(K27,'1-ΜΑΘΗΜΑΤΑ'!$B$5:$H$79,3,FALSE)</f>
        <v xml:space="preserve"> </v>
      </c>
      <c r="L29" s="218" t="str">
        <f>VLOOKUP(L27,'1-ΜΑΘΗΜΑΤΑ'!$B$5:$H$79,3,FALSE)</f>
        <v>ΣΤΡΑΤΑΚΗΣ</v>
      </c>
      <c r="M29" s="216" t="str">
        <f>VLOOKUP(M27,'1-ΜΑΘΗΜΑΤΑ'!$B$5:$H$79,3,FALSE)</f>
        <v>ΒΙΔΑΚΗΣ</v>
      </c>
      <c r="N29" s="216" t="str">
        <f>VLOOKUP(N27,'1-ΜΑΘΗΜΑΤΑ'!$B$5:$H$79,3,FALSE)</f>
        <v>ΦΑΣΟΥΛΑΣ</v>
      </c>
      <c r="O29" s="216" t="str">
        <f>VLOOKUP(O27,'1-ΜΑΘΗΜΑΤΑ'!$B$5:$H$79,3,FALSE)</f>
        <v>ΑΙΒΑΛΗΣ</v>
      </c>
      <c r="P29" s="216" t="str">
        <f>VLOOKUP(P27,'1-ΜΑΘΗΜΑΤΑ'!$B$5:$H$79,3,FALSE)</f>
        <v xml:space="preserve"> </v>
      </c>
      <c r="Q29" s="219" t="str">
        <f>VLOOKUP(Q27,'1-ΜΑΘΗΜΑΤΑ'!$B$5:$H$79,3,FALSE)</f>
        <v xml:space="preserve"> </v>
      </c>
    </row>
    <row r="30" spans="1:70" s="221" customFormat="1">
      <c r="A30" s="205"/>
      <c r="B30" s="220" t="s">
        <v>154</v>
      </c>
      <c r="C30" s="217" t="str">
        <f>VLOOKUP(C27,'1-ΜΑΘΗΜΑΤΑ'!$B$5:$H$79,5,FALSE)</f>
        <v xml:space="preserve">11 / 8 / </v>
      </c>
      <c r="D30" s="217" t="str">
        <f>VLOOKUP(D27,'1-ΜΑΘΗΜΑΤΑ'!$B$5:$H$79,5,FALSE)</f>
        <v xml:space="preserve">16 / 12 / </v>
      </c>
      <c r="E30" s="217" t="str">
        <f>VLOOKUP(E27,'1-ΜΑΘΗΜΑΤΑ'!$B$5:$H$79,5,FALSE)</f>
        <v xml:space="preserve">15 / 11 / </v>
      </c>
      <c r="F30" s="217" t="str">
        <f>VLOOKUP(F27,'1-ΜΑΘΗΜΑΤΑ'!$B$5:$H$79,5,FALSE)</f>
        <v xml:space="preserve"> </v>
      </c>
      <c r="G30" s="217" t="str">
        <f>VLOOKUP(G27,'1-ΜΑΘΗΜΑΤΑ'!$B$5:$H$79,5,FALSE)</f>
        <v xml:space="preserve">19 / 14 / </v>
      </c>
      <c r="H30" s="218" t="str">
        <f>VLOOKUP(H27,'1-ΜΑΘΗΜΑΤΑ'!$B$5:$H$79,5,FALSE)</f>
        <v xml:space="preserve"> </v>
      </c>
      <c r="I30" s="218" t="str">
        <f>VLOOKUP(I27,'1-ΜΑΘΗΜΑΤΑ'!$B$5:$H$79,5,FALSE)</f>
        <v xml:space="preserve">23 / 17 / </v>
      </c>
      <c r="J30" s="218" t="str">
        <f>VLOOKUP(J27,'1-ΜΑΘΗΜΑΤΑ'!$B$5:$H$79,5,FALSE)</f>
        <v xml:space="preserve">6 / 4 / </v>
      </c>
      <c r="K30" s="218" t="str">
        <f>VLOOKUP(K27,'1-ΜΑΘΗΜΑΤΑ'!$B$5:$H$79,5,FALSE)</f>
        <v xml:space="preserve"> </v>
      </c>
      <c r="L30" s="218" t="str">
        <f>VLOOKUP(L27,'1-ΜΑΘΗΜΑΤΑ'!$B$5:$H$79,5,FALSE)</f>
        <v xml:space="preserve">9 / 6 / </v>
      </c>
      <c r="M30" s="216" t="str">
        <f>VLOOKUP(M27,'1-ΜΑΘΗΜΑΤΑ'!$B$5:$H$79,5,FALSE)</f>
        <v xml:space="preserve">3 / 2 / </v>
      </c>
      <c r="N30" s="216" t="str">
        <f>VLOOKUP(N27,'1-ΜΑΘΗΜΑΤΑ'!$B$5:$H$79,5,FALSE)</f>
        <v xml:space="preserve">11 / 8 / </v>
      </c>
      <c r="O30" s="216" t="str">
        <f>VLOOKUP(O27,'1-ΜΑΘΗΜΑΤΑ'!$B$5:$H$79,5,FALSE)</f>
        <v xml:space="preserve">8 / 6 / </v>
      </c>
      <c r="P30" s="216" t="str">
        <f>VLOOKUP(P27,'1-ΜΑΘΗΜΑΤΑ'!$B$5:$H$79,5,FALSE)</f>
        <v xml:space="preserve"> </v>
      </c>
      <c r="Q30" s="219" t="str">
        <f>VLOOKUP(Q27,'1-ΜΑΘΗΜΑΤΑ'!$B$5:$H$79,5,FALSE)</f>
        <v xml:space="preserve"> </v>
      </c>
      <c r="R30" s="210"/>
      <c r="S30" s="210"/>
      <c r="T30" s="210"/>
      <c r="U30" s="210"/>
      <c r="V30" s="210"/>
      <c r="W30" s="210"/>
      <c r="X30" s="210"/>
      <c r="Y30" s="210"/>
      <c r="Z30" s="210"/>
      <c r="AA30" s="210"/>
      <c r="AB30" s="210"/>
      <c r="AC30" s="210"/>
      <c r="AD30" s="210"/>
      <c r="AE30" s="210"/>
      <c r="AF30" s="210"/>
      <c r="AG30" s="210"/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  <c r="BI30" s="210"/>
      <c r="BJ30" s="210"/>
      <c r="BK30" s="210"/>
      <c r="BL30" s="210"/>
      <c r="BM30" s="210"/>
      <c r="BN30" s="210"/>
      <c r="BO30" s="210"/>
      <c r="BP30" s="210"/>
      <c r="BQ30" s="210"/>
      <c r="BR30" s="210"/>
    </row>
    <row r="31" spans="1:70" s="221" customFormat="1">
      <c r="A31" s="205">
        <f>COUNTA(C31:Q31)</f>
        <v>10</v>
      </c>
      <c r="B31" s="220" t="s">
        <v>156</v>
      </c>
      <c r="C31" s="216" t="s">
        <v>36</v>
      </c>
      <c r="D31" s="216" t="s">
        <v>31</v>
      </c>
      <c r="E31" s="236" t="s">
        <v>36</v>
      </c>
      <c r="F31" s="216"/>
      <c r="G31" s="236" t="s">
        <v>38</v>
      </c>
      <c r="H31" s="218"/>
      <c r="I31" s="218" t="s">
        <v>36</v>
      </c>
      <c r="J31" s="218" t="s">
        <v>38</v>
      </c>
      <c r="K31" s="218"/>
      <c r="L31" s="218" t="s">
        <v>38</v>
      </c>
      <c r="M31" s="216" t="s">
        <v>41</v>
      </c>
      <c r="N31" s="216" t="s">
        <v>39</v>
      </c>
      <c r="O31" s="216" t="s">
        <v>31</v>
      </c>
      <c r="P31" s="216"/>
      <c r="Q31" s="219"/>
      <c r="R31" s="210"/>
      <c r="S31" s="210"/>
      <c r="T31" s="210"/>
      <c r="U31" s="210"/>
      <c r="V31" s="210"/>
      <c r="W31" s="210"/>
      <c r="X31" s="210"/>
      <c r="Y31" s="210"/>
      <c r="Z31" s="210"/>
      <c r="AA31" s="210"/>
      <c r="AB31" s="210"/>
      <c r="AC31" s="210"/>
      <c r="AD31" s="210"/>
      <c r="AE31" s="210"/>
      <c r="AF31" s="210"/>
      <c r="AG31" s="210"/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  <c r="BI31" s="210"/>
      <c r="BJ31" s="210"/>
      <c r="BK31" s="210"/>
      <c r="BL31" s="210"/>
      <c r="BM31" s="210"/>
      <c r="BN31" s="210"/>
      <c r="BO31" s="210"/>
      <c r="BP31" s="210"/>
      <c r="BQ31" s="210"/>
      <c r="BR31" s="210"/>
    </row>
    <row r="32" spans="1:70" s="221" customFormat="1" ht="16.5" thickBot="1">
      <c r="A32" s="205"/>
      <c r="B32" s="222" t="s">
        <v>157</v>
      </c>
      <c r="C32" s="223" t="str">
        <f>IF(OR(C31="Δ1",C31="Δ2",C31="Δ3",C31="Δ4",C31="Δ5"),VLOOKUP(C31,'3-ΑΙΘΟΥΣΕΣ'!$Y$3:$Z$7,2,FALSE),"")</f>
        <v>Γ6,</v>
      </c>
      <c r="D32" s="223" t="str">
        <f>IF(OR($D$7="Δ1",$D$7="Δ2",$D$7="Δ3",$D$7="Δ4",$D$7="Δ5"),VLOOKUP(D31,'3-ΑΙΘΟΥΣΕΣ'!$Y$40:$Z$44,2,FALSE),"")</f>
        <v>Γ7,</v>
      </c>
      <c r="E32" s="223" t="str">
        <f>IF(OR(E31="Δ1",E31="Δ2",E31="Δ3",E31="Δ4",E31="Δ5"),VLOOKUP(E31,'3-ΑΙΘΟΥΣΕΣ'!$Y$77:$Z$81,2,FALSE),"")</f>
        <v>Γ7,</v>
      </c>
      <c r="F32" s="223" t="str">
        <f>IF(OR(F31="Δ1",F31="Δ2",F31="Δ3",F31="Δ4",F31="Δ5"),VLOOKUP(F31,'3-ΑΙΘΟΥΣΕΣ'!$Y$114:$Z$118,2,FALSE),"")</f>
        <v/>
      </c>
      <c r="G32" s="223" t="str">
        <f>IF(OR(G31="Δ1",G31="Δ2",G31="Δ3",G31="Δ4",G31="Δ5"),VLOOKUP(G31,'3-ΑΙΘΟΥΣΕΣ'!$Y$151:$Z$155,2,FALSE),"")</f>
        <v>Γ4,</v>
      </c>
      <c r="H32" s="224" t="str">
        <f>IF(OR(H31="Δ1",H31="Δ2",H31="Δ3",H31="Δ4",H31="Δ5"),VLOOKUP(H31,'3-ΑΙΘΟΥΣΕΣ'!$Y$188:$Z$192,2,FALSE),"")</f>
        <v/>
      </c>
      <c r="I32" s="224" t="str">
        <f>IF(OR(I31="Δ1",I31="Δ2",I31="Δ3",I31="Δ4",I31="Δ5"),VLOOKUP(I31,'3-ΑΙΘΟΥΣΕΣ'!$Y$225:$Z$229,2,FALSE),"")</f>
        <v>Γ7,</v>
      </c>
      <c r="J32" s="224" t="str">
        <f>IF(OR(J31="Δ1",J31="Δ2",J31="Δ3",J31="Δ4",J31="Δ5"),VLOOKUP(J31,'3-ΑΙΘΟΥΣΕΣ'!$Y$262:$Z$266,2,FALSE),"")</f>
        <v>Γ1,</v>
      </c>
      <c r="K32" s="224" t="str">
        <f>IF(OR(K31="Δ1",K31="Δ2",K31="Δ3",K31="Δ4",K31="Δ5"),VLOOKUP(K31,'3-ΑΙΘΟΥΣΕΣ'!$Y$299:$Z$303,2,FALSE),"")</f>
        <v/>
      </c>
      <c r="L32" s="224" t="str">
        <f>IF(OR(L31="Δ1",L31="Δ2",L31="Δ3",L31="Δ4",L31="Δ5"),VLOOKUP(L31,'3-ΑΙΘΟΥΣΕΣ'!$Y$336:$Z$340,2,FALSE),"")</f>
        <v>B3,</v>
      </c>
      <c r="M32" s="223" t="str">
        <f>IF(OR(M31="Δ1",M31="Δ2",M31="Δ3",M31="Δ4",M31="Δ5"),VLOOKUP(M31,'3-ΑΙΘΟΥΣΕΣ'!$Y$373:$Z$377,2,FALSE),"")</f>
        <v>Γ7,</v>
      </c>
      <c r="N32" s="223" t="str">
        <f>IF(OR(N31="Δ1",N31="Δ2",N31="Δ3",N31="Δ4",N31="Δ5"),VLOOKUP(N31,'3-ΑΙΘΟΥΣΕΣ'!$Y$410:$Z$414,2,FALSE),"")</f>
        <v>B4,</v>
      </c>
      <c r="O32" s="223" t="str">
        <f>IF(OR(O31="Δ1",O31="Δ2",O31="Δ3",O31="Δ4",O31="Δ5"),VLOOKUP(O31,'3-ΑΙΘΟΥΣΕΣ'!$Y$447:$Z$451,2,FALSE),"")</f>
        <v>Γ1,</v>
      </c>
      <c r="P32" s="223" t="str">
        <f>IF(OR(P31="Δ1",P31="Δ2",P31="Δ3",P31="Δ4",P31="Δ5"),VLOOKUP(P31,'3-ΑΙΘΟΥΣΕΣ'!$Y$484:$Z$488,2,FALSE),"")</f>
        <v/>
      </c>
      <c r="Q32" s="225" t="str">
        <f>IF(OR(Q31="Δ1",Q31="Δ2",Q31="Δ3",Q31="Δ4",Q31="Δ5"),VLOOKUP(Q31,'3-ΑΙΘΟΥΣΕΣ'!$Y$521:$Z$525,2,FALSE),"")</f>
        <v/>
      </c>
      <c r="R32" s="210"/>
      <c r="S32" s="210"/>
      <c r="T32" s="210"/>
      <c r="U32" s="210"/>
      <c r="V32" s="210"/>
      <c r="W32" s="210"/>
      <c r="X32" s="210"/>
      <c r="Y32" s="210"/>
      <c r="Z32" s="210"/>
      <c r="AA32" s="210"/>
      <c r="AB32" s="210"/>
      <c r="AC32" s="210"/>
      <c r="AD32" s="210"/>
      <c r="AE32" s="210"/>
      <c r="AF32" s="210"/>
      <c r="AG32" s="210"/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  <c r="BI32" s="210"/>
      <c r="BJ32" s="210"/>
      <c r="BK32" s="210"/>
      <c r="BL32" s="210"/>
      <c r="BM32" s="210"/>
      <c r="BN32" s="210"/>
      <c r="BO32" s="210"/>
      <c r="BP32" s="210"/>
      <c r="BQ32" s="210"/>
      <c r="BR32" s="210"/>
    </row>
    <row r="33" spans="1:70" s="229" customFormat="1">
      <c r="A33" s="205"/>
      <c r="B33" s="237" t="s">
        <v>59</v>
      </c>
      <c r="C33" s="238" t="s">
        <v>136</v>
      </c>
      <c r="D33" s="238" t="s">
        <v>120</v>
      </c>
      <c r="E33" s="238" t="s">
        <v>125</v>
      </c>
      <c r="F33" s="238" t="s">
        <v>119</v>
      </c>
      <c r="G33" s="238" t="s">
        <v>220</v>
      </c>
      <c r="H33" s="238" t="s">
        <v>0</v>
      </c>
      <c r="I33" s="238" t="s">
        <v>122</v>
      </c>
      <c r="J33" s="238" t="s">
        <v>128</v>
      </c>
      <c r="K33" s="238" t="s">
        <v>222</v>
      </c>
      <c r="L33" s="238" t="s">
        <v>121</v>
      </c>
      <c r="M33" s="238" t="s">
        <v>137</v>
      </c>
      <c r="N33" s="238" t="s">
        <v>123</v>
      </c>
      <c r="O33" s="238" t="s">
        <v>221</v>
      </c>
      <c r="P33" s="238" t="s">
        <v>0</v>
      </c>
      <c r="Q33" s="239" t="s">
        <v>0</v>
      </c>
      <c r="R33" s="210"/>
      <c r="S33" s="210"/>
      <c r="T33" s="210"/>
      <c r="U33" s="210"/>
      <c r="V33" s="210"/>
      <c r="W33" s="210"/>
      <c r="X33" s="210"/>
      <c r="Y33" s="210"/>
      <c r="Z33" s="210"/>
      <c r="AA33" s="210"/>
      <c r="AB33" s="210"/>
      <c r="AC33" s="210"/>
      <c r="AD33" s="210"/>
      <c r="AE33" s="210"/>
      <c r="AF33" s="210"/>
      <c r="AG33" s="210"/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  <c r="BI33" s="210"/>
      <c r="BJ33" s="210"/>
      <c r="BK33" s="210"/>
      <c r="BL33" s="210"/>
      <c r="BM33" s="210"/>
      <c r="BN33" s="210"/>
      <c r="BO33" s="210"/>
      <c r="BP33" s="210"/>
      <c r="BQ33" s="210"/>
      <c r="BR33" s="210"/>
    </row>
    <row r="34" spans="1:70" s="242" customFormat="1" ht="73.5" customHeight="1">
      <c r="A34" s="205"/>
      <c r="B34" s="241" t="s">
        <v>240</v>
      </c>
      <c r="C34" s="231" t="str">
        <f>VLOOKUP(C33,'1-ΜΑΘΗΜΑΤΑ'!$B$5:$H$79,2,FALSE)</f>
        <v>6Δ-ΑΣΥΡΜΑΤΑ ΔΙΚΤΥΑ</v>
      </c>
      <c r="D34" s="231" t="str">
        <f>VLOOKUP(D33,'1-ΜΑΘΗΜΑΤΑ'!$B$5:$H$79,2,FALSE)</f>
        <v>6Λ-ΤΕΧΝΗΤΗ ΝΟΗΜΟΣΥΝΗ</v>
      </c>
      <c r="E34" s="231" t="str">
        <f>VLOOKUP(E33,'1-ΜΑΘΗΜΑΤΑ'!$B$5:$H$79,2,FALSE)</f>
        <v xml:space="preserve">6Υ-ΤΕΧΝΗΤΑ ΝΕΥΡΩΝΙΚΑ ΔΙΚΤΥΑ </v>
      </c>
      <c r="F34" s="231" t="str">
        <f>VLOOKUP(F33,'1-ΜΑΘΗΜΑΤΑ'!$B$5:$H$79,2,FALSE)</f>
        <v>6Λ-ΠΡΟΗΓΜΕΝΑ ΘΕΜΑΤΑ ΒΑΣΕΩΝ ΔΕΔΟΜΕΝΩΝ</v>
      </c>
      <c r="G34" s="231" t="str">
        <f>VLOOKUP(G33,'1-ΜΑΘΗΜΑΤΑ'!$B$5:$H$79,2,FALSE)</f>
        <v>6ΔΥ-ΤΕΧΝΟΛΟΓΙΑ ΠΑΙΓΝΙΩΝ</v>
      </c>
      <c r="H34" s="231" t="str">
        <f>VLOOKUP(H33,'1-ΜΑΘΗΜΑΤΑ'!$B$5:$H$79,2,FALSE)</f>
        <v xml:space="preserve"> </v>
      </c>
      <c r="I34" s="231" t="str">
        <f>VLOOKUP(I33,'1-ΜΑΘΗΜΑΤΑ'!$B$5:$H$79,2,FALSE)</f>
        <v>6Λ-ΒΙΟΠΛΗΡΟΦΟΡΙΚΗ ΚΑΙ ΠΡΟΣΟΜΟΙΩΣΗ ΦΥΣΙΟΛΟΓΙΚΩΝ ΣΥΣΤΗΜΑΤΩΝ</v>
      </c>
      <c r="J34" s="231" t="str">
        <f>VLOOKUP(J33,'1-ΜΑΘΗΜΑΤΑ'!$B$5:$H$79,2,FALSE)</f>
        <v>6Δ-ΔΙΚΤΥΑ ΥΠΟΛΟΓΙΣΤΩΝ ΙΙ</v>
      </c>
      <c r="K34" s="231" t="str">
        <f>VLOOKUP(K33,'1-ΜΑΘΗΜΑΤΑ'!$B$5:$H$79,2,FALSE)</f>
        <v>6Υ-ΑΡΧΙΤΕΚΤΟΝΙΚΗ ΜΕ ΠΡΟΓΡΑΜΜΑΤΙΖΟΜΕΝΗ ΛΟΓΙΚΗ FPGAs</v>
      </c>
      <c r="L34" s="231" t="str">
        <f>VLOOKUP(L33,'1-ΜΑΘΗΜΑΤΑ'!$B$5:$H$79,2,FALSE)</f>
        <v>6Λ-ΔΙΑΧΕΙΡΙΣΗ ΕΡΓΩΝ ΠΛΗΡΟΦΟΡΙΚΗΣ</v>
      </c>
      <c r="M34" s="231" t="str">
        <f>VLOOKUP(M33,'1-ΜΑΘΗΜΑΤΑ'!$B$5:$H$79,2,FALSE)</f>
        <v>6Δ-ΑΝΑΠΤΥΞΗ ΕΦΑΡΜΟΓΩΝ ΠΟΛΥΜΕΣΩΝ</v>
      </c>
      <c r="N34" s="231" t="str">
        <f>VLOOKUP(N33,'1-ΜΑΘΗΜΑΤΑ'!$B$5:$H$79,2,FALSE)</f>
        <v>6Λ-ΣΥΣΤΗΜΑΤΑ ΑΞΙΟΛΟΓΙΣΗΣ ΔΙΑΔΙΚΤΥΑΚΩΝ ΕΦΑΡΜΟΓΩΝ</v>
      </c>
      <c r="O34" s="231" t="str">
        <f>VLOOKUP(O33,'1-ΜΑΘΗΜΑΤΑ'!$B$5:$H$79,2,FALSE)</f>
        <v>6ΔΥ-ΠΑΡΑΛΛΗΛΗ ΕΠΕΞΕΡΓΑΣΙΑ-ΠΑΡΑΛΛΗΛΑ ΣΥΣΤΗΜΑΤΑ</v>
      </c>
      <c r="P34" s="231" t="str">
        <f>VLOOKUP(P33,'1-ΜΑΘΗΜΑΤΑ'!$B$5:$H$79,2,FALSE)</f>
        <v xml:space="preserve"> </v>
      </c>
      <c r="Q34" s="232" t="str">
        <f>VLOOKUP(Q33,'1-ΜΑΘΗΜΑΤΑ'!$B$5:$H$79,2,FALSE)</f>
        <v xml:space="preserve"> </v>
      </c>
      <c r="R34" s="210"/>
      <c r="S34" s="210"/>
      <c r="T34" s="210"/>
      <c r="U34" s="210"/>
      <c r="V34" s="210"/>
      <c r="W34" s="210"/>
      <c r="X34" s="210"/>
      <c r="Y34" s="210"/>
      <c r="Z34" s="210"/>
      <c r="AA34" s="210"/>
      <c r="AB34" s="210"/>
      <c r="AC34" s="210"/>
      <c r="AD34" s="210"/>
      <c r="AE34" s="210"/>
      <c r="AF34" s="210"/>
      <c r="AG34" s="210"/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  <c r="BI34" s="210"/>
      <c r="BJ34" s="210"/>
      <c r="BK34" s="210"/>
      <c r="BL34" s="210"/>
      <c r="BM34" s="210"/>
      <c r="BN34" s="210"/>
      <c r="BO34" s="210"/>
      <c r="BP34" s="210"/>
      <c r="BQ34" s="210"/>
      <c r="BR34" s="210"/>
    </row>
    <row r="35" spans="1:70">
      <c r="A35" s="205"/>
      <c r="B35" s="215" t="s">
        <v>2</v>
      </c>
      <c r="C35" s="236" t="str">
        <f>VLOOKUP(C33,'1-ΜΑΘΗΜΑΤΑ'!$B$5:$H$79,3,FALSE)</f>
        <v xml:space="preserve">ΠΑΛΛΗΣ </v>
      </c>
      <c r="D35" s="236" t="str">
        <f>VLOOKUP(D33,'1-ΜΑΘΗΜΑΤΑ'!$B$5:$H$79,3,FALSE)</f>
        <v>ΜΑΡΑΚΑΚΗΣ</v>
      </c>
      <c r="E35" s="236" t="str">
        <f>VLOOKUP(E33,'1-ΜΑΘΗΜΑΤΑ'!$B$5:$H$79,3,FALSE)</f>
        <v>ΠΑΠΑΔΟΥΡΑΚΗΣ</v>
      </c>
      <c r="F35" s="216" t="str">
        <f>VLOOKUP(F33,'1-ΜΑΘΗΜΑΤΑ'!$B$5:$H$79,3,FALSE)</f>
        <v>ΑΚΟΥΜΙΑΝΑΚΗΣ</v>
      </c>
      <c r="G35" s="236" t="str">
        <f>VLOOKUP(G33,'1-ΜΑΘΗΜΑΤΑ'!$B$5:$H$79,3,FALSE)</f>
        <v>ΠΑΧΟΥΛΑΚΗΣ</v>
      </c>
      <c r="H35" s="218" t="str">
        <f>VLOOKUP(H33,'1-ΜΑΘΗΜΑΤΑ'!$B$5:$H$79,3,FALSE)</f>
        <v xml:space="preserve"> </v>
      </c>
      <c r="I35" s="218" t="str">
        <f>VLOOKUP(I33,'1-ΜΑΘΗΜΑΤΑ'!$B$5:$H$79,3,FALSE)</f>
        <v>ΜΑΡΙΑΣ</v>
      </c>
      <c r="J35" s="218" t="str">
        <f>VLOOKUP(J33,'1-ΜΑΘΗΜΑΤΑ'!$B$5:$H$79,3,FALSE)</f>
        <v>ΠΑΠΑΔΑΚΗΣ ΧΑΡ</v>
      </c>
      <c r="K35" s="218" t="str">
        <f>VLOOKUP(K33,'1-ΜΑΘΗΜΑΤΑ'!$B$5:$H$79,3,FALSE)</f>
        <v>ΚΟΡΝΑΡΟΣ</v>
      </c>
      <c r="L35" s="218" t="str">
        <f>VLOOKUP(L33,'1-ΜΑΘΗΜΑΤΑ'!$B$5:$H$79,3,FALSE)</f>
        <v>ΤΣΙΚΝΑΚΗΣ</v>
      </c>
      <c r="M35" s="216" t="str">
        <f>VLOOKUP(M33,'1-ΜΑΘΗΜΑΤΑ'!$B$5:$H$79,3,FALSE)</f>
        <v>ΜΑΛΑΜΟΣ</v>
      </c>
      <c r="N35" s="216" t="str">
        <f>VLOOKUP(N33,'1-ΜΑΘΗΜΑΤΑ'!$B$5:$H$79,3,FALSE)</f>
        <v>ΑΙΒΑΛΗΣ</v>
      </c>
      <c r="O35" s="216" t="str">
        <f>VLOOKUP(O33,'1-ΜΑΘΗΜΑΤΑ'!$B$5:$H$79,3,FALSE)</f>
        <v>ΠΑΠΑΔΑΚΗΣ ΧΑΡ</v>
      </c>
      <c r="P35" s="274" t="str">
        <f>VLOOKUP(P33,'1-ΜΑΘΗΜΑΤΑ'!$B$5:$H$79,3,FALSE)</f>
        <v xml:space="preserve"> </v>
      </c>
      <c r="Q35" s="219" t="str">
        <f>VLOOKUP(Q33,'1-ΜΑΘΗΜΑΤΑ'!$B$5:$H$79,3,FALSE)</f>
        <v xml:space="preserve"> </v>
      </c>
    </row>
    <row r="36" spans="1:70" s="221" customFormat="1">
      <c r="A36" s="205"/>
      <c r="B36" s="220" t="s">
        <v>154</v>
      </c>
      <c r="C36" s="217" t="str">
        <f>VLOOKUP(C33,'1-ΜΑΘΗΜΑΤΑ'!$B$5:$H$79,5,FALSE)</f>
        <v xml:space="preserve">125 / 93 / </v>
      </c>
      <c r="D36" s="217" t="str">
        <f>VLOOKUP(D33,'1-ΜΑΘΗΜΑΤΑ'!$B$5:$H$79,5,FALSE)</f>
        <v xml:space="preserve">46 / 34 / </v>
      </c>
      <c r="E36" s="217" t="str">
        <f>VLOOKUP(E33,'1-ΜΑΘΗΜΑΤΑ'!$B$5:$H$79,5,FALSE)</f>
        <v xml:space="preserve">68 / 51 / </v>
      </c>
      <c r="F36" s="217" t="str">
        <f>VLOOKUP(F33,'1-ΜΑΘΗΜΑΤΑ'!$B$5:$H$79,5,FALSE)</f>
        <v xml:space="preserve">56 / 42 / </v>
      </c>
      <c r="G36" s="217" t="str">
        <f>VLOOKUP(G33,'1-ΜΑΘΗΜΑΤΑ'!$B$5:$H$79,5,FALSE)</f>
        <v xml:space="preserve">146 / 109 / </v>
      </c>
      <c r="H36" s="218" t="str">
        <f>VLOOKUP(H33,'1-ΜΑΘΗΜΑΤΑ'!$B$5:$H$79,5,FALSE)</f>
        <v xml:space="preserve"> </v>
      </c>
      <c r="I36" s="218" t="str">
        <f>VLOOKUP(I33,'1-ΜΑΘΗΜΑΤΑ'!$B$5:$H$79,5,FALSE)</f>
        <v xml:space="preserve">25 / 18 / </v>
      </c>
      <c r="J36" s="218" t="str">
        <f>VLOOKUP(J33,'1-ΜΑΘΗΜΑΤΑ'!$B$5:$H$79,5,FALSE)</f>
        <v xml:space="preserve">74 / 55 / </v>
      </c>
      <c r="K36" s="218" t="str">
        <f>VLOOKUP(K33,'1-ΜΑΘΗΜΑΤΑ'!$B$5:$H$79,5,FALSE)</f>
        <v xml:space="preserve">56 / 42 / </v>
      </c>
      <c r="L36" s="218" t="str">
        <f>VLOOKUP(L33,'1-ΜΑΘΗΜΑΤΑ'!$B$5:$H$79,5,FALSE)</f>
        <v xml:space="preserve">89 / 66 / </v>
      </c>
      <c r="M36" s="217" t="str">
        <f>VLOOKUP(M33,'1-ΜΑΘΗΜΑΤΑ'!$B$5:$H$79,5,FALSE)</f>
        <v xml:space="preserve">56 / 42 / </v>
      </c>
      <c r="N36" s="217" t="str">
        <f>VLOOKUP(N33,'1-ΜΑΘΗΜΑΤΑ'!$B$5:$H$79,5,FALSE)</f>
        <v xml:space="preserve">139 / 104 / </v>
      </c>
      <c r="O36" s="217" t="str">
        <f>VLOOKUP(O33,'1-ΜΑΘΗΜΑΤΑ'!$B$5:$H$79,5,FALSE)</f>
        <v xml:space="preserve">26 / 19 / </v>
      </c>
      <c r="P36" s="217" t="str">
        <f>VLOOKUP(P33,'1-ΜΑΘΗΜΑΤΑ'!$B$5:$H$79,5,FALSE)</f>
        <v xml:space="preserve"> </v>
      </c>
      <c r="Q36" s="233" t="str">
        <f>VLOOKUP(Q33,'1-ΜΑΘΗΜΑΤΑ'!$B$5:$H$79,5,FALSE)</f>
        <v xml:space="preserve"> </v>
      </c>
      <c r="R36" s="210"/>
      <c r="S36" s="210"/>
      <c r="T36" s="210"/>
      <c r="U36" s="210"/>
      <c r="V36" s="210"/>
      <c r="W36" s="210"/>
      <c r="X36" s="210"/>
      <c r="Y36" s="210"/>
      <c r="Z36" s="210"/>
      <c r="AA36" s="210"/>
      <c r="AB36" s="210"/>
      <c r="AC36" s="210"/>
      <c r="AD36" s="210"/>
      <c r="AE36" s="210"/>
      <c r="AF36" s="210"/>
      <c r="AG36" s="210"/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  <c r="BI36" s="210"/>
      <c r="BJ36" s="210"/>
      <c r="BK36" s="210"/>
      <c r="BL36" s="210"/>
      <c r="BM36" s="210"/>
      <c r="BN36" s="210"/>
      <c r="BO36" s="210"/>
      <c r="BP36" s="210"/>
      <c r="BQ36" s="210"/>
      <c r="BR36" s="210"/>
    </row>
    <row r="37" spans="1:70" s="221" customFormat="1" ht="16.5" thickBot="1">
      <c r="A37" s="205">
        <f>COUNTA(C37:Q37)</f>
        <v>12</v>
      </c>
      <c r="B37" s="220" t="s">
        <v>156</v>
      </c>
      <c r="C37" s="216" t="s">
        <v>38</v>
      </c>
      <c r="D37" s="216" t="s">
        <v>36</v>
      </c>
      <c r="E37" s="236" t="s">
        <v>39</v>
      </c>
      <c r="F37" s="216" t="s">
        <v>38</v>
      </c>
      <c r="G37" s="216" t="s">
        <v>31</v>
      </c>
      <c r="H37" s="218"/>
      <c r="I37" s="224" t="s">
        <v>38</v>
      </c>
      <c r="J37" s="218" t="s">
        <v>31</v>
      </c>
      <c r="K37" s="218" t="s">
        <v>39</v>
      </c>
      <c r="L37" s="218" t="s">
        <v>31</v>
      </c>
      <c r="M37" s="236" t="s">
        <v>36</v>
      </c>
      <c r="N37" s="216" t="s">
        <v>38</v>
      </c>
      <c r="O37" s="216" t="s">
        <v>39</v>
      </c>
      <c r="P37" s="216"/>
      <c r="Q37" s="219"/>
      <c r="R37" s="210"/>
      <c r="S37" s="210"/>
      <c r="T37" s="210"/>
      <c r="U37" s="210"/>
      <c r="V37" s="210"/>
      <c r="W37" s="210"/>
      <c r="X37" s="210"/>
      <c r="Y37" s="210"/>
      <c r="Z37" s="210"/>
      <c r="AA37" s="210"/>
      <c r="AB37" s="210"/>
      <c r="AC37" s="210"/>
      <c r="AD37" s="210"/>
      <c r="AE37" s="210"/>
      <c r="AF37" s="210"/>
      <c r="AG37" s="210"/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  <c r="BI37" s="210"/>
      <c r="BJ37" s="210"/>
      <c r="BK37" s="210"/>
      <c r="BL37" s="210"/>
      <c r="BM37" s="210"/>
      <c r="BN37" s="210"/>
      <c r="BO37" s="210"/>
      <c r="BP37" s="210"/>
      <c r="BQ37" s="210"/>
      <c r="BR37" s="210"/>
    </row>
    <row r="38" spans="1:70" s="221" customFormat="1" ht="16.5" thickBot="1">
      <c r="A38" s="205"/>
      <c r="B38" s="222" t="s">
        <v>157</v>
      </c>
      <c r="C38" s="223" t="str">
        <f>IF(OR(C37="Δ1",C37="Δ2",C37="Δ3",C37="Δ4",C37="Δ5"),VLOOKUP(C37,'3-ΑΙΘΟΥΣΕΣ'!$Y$3:$Z$7,2,FALSE),"")</f>
        <v>Γ4,Γ5,</v>
      </c>
      <c r="D38" s="223" t="str">
        <f>IF(OR(D37="Δ1",D37="Δ2",D37="Δ3",D37="Δ4",D37="Δ5"),VLOOKUP(D37,'3-ΑΙΘΟΥΣΕΣ'!$Y$40:$Z$44,2,FALSE),"")</f>
        <v>B3,</v>
      </c>
      <c r="E38" s="223" t="str">
        <f>IF(OR(E37="Δ1",E37="Δ2",E37="Δ3",E37="Δ4",E37="Δ5"),VLOOKUP(E37,'3-ΑΙΘΟΥΣΕΣ'!$Y$77:$Z$81,2,FALSE),"")</f>
        <v>Γ5,Γ6,</v>
      </c>
      <c r="F38" s="223" t="str">
        <f>IF(OR(F37="Δ1",F37="Δ2",F37="Δ3",F37="Δ4",F37="Δ5"),VLOOKUP(F37,'3-ΑΙΘΟΥΣΕΣ'!$Y$114:$Z$118,2,FALSE),"")</f>
        <v>B3,</v>
      </c>
      <c r="G38" s="223" t="str">
        <f>IF(OR(G37="Δ1",G37="Δ2",G37="Δ3",G37="Δ4",G37="Δ5"),VLOOKUP(G37,'3-ΑΙΘΟΥΣΕΣ'!$Y$151:$Z$155,2,FALSE),"")</f>
        <v>Γ1,Γ4,Γ5,</v>
      </c>
      <c r="H38" s="224" t="str">
        <f>IF(OR(H37="Δ1",H37="Δ2",H37="Δ3",H37="Δ4",H37="Δ5"),VLOOKUP(H37,'3-ΑΙΘΟΥΣΕΣ'!$Y$188:$Z$192,2,FALSE),"")</f>
        <v/>
      </c>
      <c r="I38" s="224" t="str">
        <f>IF(OR(I37="Δ1",I37="Δ2",I37="Δ3",I37="Δ4",I37="Δ5"),VLOOKUP(I37,'3-ΑΙΘΟΥΣΕΣ'!$Y$225:$Z$229,2,FALSE),"")</f>
        <v>Γ7,</v>
      </c>
      <c r="J38" s="224" t="str">
        <f>IF(OR(J37="Δ1",J37="Δ2",J37="Δ3",J37="Δ4",J37="Δ5"),VLOOKUP(J37,'3-ΑΙΘΟΥΣΕΣ'!$Y$262:$Z$266,2,FALSE),"")</f>
        <v>Γ6,Γ7,</v>
      </c>
      <c r="K38" s="224" t="str">
        <f>IF(OR(K37="Δ1",K37="Δ2",K37="Δ3",K37="Δ4",K37="Δ5"),VLOOKUP(K37,'3-ΑΙΘΟΥΣΕΣ'!$Y$299:$Z$303,2,FALSE),"")</f>
        <v>B4,</v>
      </c>
      <c r="L38" s="224" t="str">
        <f>IF(OR(L37="Δ1",L37="Δ2",L37="Δ3",L37="Δ4",L37="Δ5"),VLOOKUP(L37,'3-ΑΙΘΟΥΣΕΣ'!$Y$336:$Z$340,2,FALSE),"")</f>
        <v>Γ6,Γ7,</v>
      </c>
      <c r="M38" s="223" t="str">
        <f>IF(OR(M37="Δ1",M37="Δ2",M37="Δ3",M37="Δ4",M37="Δ5"),VLOOKUP(M37,'3-ΑΙΘΟΥΣΕΣ'!$Y$373:$Z$377,2,FALSE),"")</f>
        <v>B3,</v>
      </c>
      <c r="N38" s="223" t="str">
        <f>IF(OR(N37="Δ1",N37="Δ2",N37="Δ3",N37="Δ4",N37="Δ5"),VLOOKUP(N37,'3-ΑΙΘΟΥΣΕΣ'!$Y$410:$Z$414,2,FALSE),"")</f>
        <v>Γ4,Γ5,Γ6,</v>
      </c>
      <c r="O38" s="223" t="str">
        <f>IF(OR(O37="Δ1",O37="Δ2",O37="Δ3",O37="Δ4",O37="Δ5"),VLOOKUP(O37,'3-ΑΙΘΟΥΣΕΣ'!$Y$447:$Z$451,2,FALSE),"")</f>
        <v>Γ6,</v>
      </c>
      <c r="P38" s="223" t="str">
        <f>IF(OR(P37="Δ1",P37="Δ2",P37="Δ3",P37="Δ4",P37="Δ5"),VLOOKUP(P37,'3-ΑΙΘΟΥΣΕΣ'!$Y$484:$Z$488,2,FALSE),"")</f>
        <v/>
      </c>
      <c r="Q38" s="225" t="str">
        <f>IF(OR(Q37="Δ1",Q37="Δ2",Q37="Δ3",Q37="Δ4",Q37="Δ5"),VLOOKUP(Q37,'3-ΑΙΘΟΥΣΕΣ'!$Y$521:$Z$525,2,FALSE),"")</f>
        <v/>
      </c>
      <c r="R38" s="210"/>
      <c r="S38" s="210"/>
      <c r="T38" s="210"/>
      <c r="U38" s="210"/>
      <c r="V38" s="210"/>
      <c r="W38" s="210"/>
      <c r="X38" s="210"/>
      <c r="Y38" s="210"/>
      <c r="Z38" s="210"/>
      <c r="AA38" s="210"/>
      <c r="AB38" s="210"/>
      <c r="AC38" s="210"/>
      <c r="AD38" s="210"/>
      <c r="AE38" s="210"/>
      <c r="AF38" s="210"/>
      <c r="AG38" s="210"/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  <c r="BI38" s="210"/>
      <c r="BJ38" s="210"/>
      <c r="BK38" s="210"/>
      <c r="BL38" s="210"/>
      <c r="BM38" s="210"/>
      <c r="BN38" s="210"/>
      <c r="BO38" s="210"/>
      <c r="BP38" s="210"/>
      <c r="BQ38" s="210"/>
      <c r="BR38" s="210"/>
    </row>
    <row r="39" spans="1:70" s="229" customFormat="1">
      <c r="A39" s="205"/>
      <c r="B39" s="207" t="s">
        <v>59</v>
      </c>
      <c r="C39" s="234" t="s">
        <v>113</v>
      </c>
      <c r="D39" s="234" t="s">
        <v>115</v>
      </c>
      <c r="E39" s="234" t="s">
        <v>0</v>
      </c>
      <c r="F39" s="234" t="s">
        <v>0</v>
      </c>
      <c r="G39" s="234" t="s">
        <v>0</v>
      </c>
      <c r="H39" s="234" t="s">
        <v>0</v>
      </c>
      <c r="I39" s="234" t="s">
        <v>111</v>
      </c>
      <c r="J39" s="234" t="s">
        <v>0</v>
      </c>
      <c r="K39" s="234" t="s">
        <v>226</v>
      </c>
      <c r="L39" s="234" t="s">
        <v>110</v>
      </c>
      <c r="M39" s="234" t="s">
        <v>0</v>
      </c>
      <c r="N39" s="234" t="s">
        <v>0</v>
      </c>
      <c r="O39" s="234" t="s">
        <v>224</v>
      </c>
      <c r="P39" s="234" t="s">
        <v>117</v>
      </c>
      <c r="Q39" s="235" t="s">
        <v>0</v>
      </c>
      <c r="R39" s="210"/>
      <c r="S39" s="210"/>
      <c r="T39" s="210"/>
      <c r="U39" s="210"/>
      <c r="V39" s="210"/>
      <c r="W39" s="210"/>
      <c r="X39" s="210"/>
      <c r="Y39" s="210"/>
      <c r="Z39" s="210"/>
      <c r="AA39" s="210"/>
      <c r="AB39" s="210"/>
      <c r="AC39" s="210"/>
      <c r="AD39" s="210"/>
      <c r="AE39" s="210"/>
      <c r="AF39" s="210"/>
      <c r="AG39" s="210"/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  <c r="BI39" s="210"/>
      <c r="BJ39" s="210"/>
      <c r="BK39" s="210"/>
      <c r="BL39" s="210"/>
      <c r="BM39" s="210"/>
      <c r="BN39" s="210"/>
      <c r="BO39" s="210"/>
      <c r="BP39" s="210"/>
      <c r="BQ39" s="210"/>
      <c r="BR39" s="210"/>
    </row>
    <row r="40" spans="1:70" s="244" customFormat="1" ht="57" customHeight="1">
      <c r="A40" s="205"/>
      <c r="B40" s="243" t="s">
        <v>241</v>
      </c>
      <c r="C40" s="213" t="str">
        <f>VLOOKUP(C39,'1-ΜΑΘΗΜΑΤΑ'!$B$5:$H$79,2,FALSE)</f>
        <v>7Λ-ΔΙΕΠΑΦΗ ΧΡΗΣΤΗ ΥΠΟΛΟΓΙΣΤΗ</v>
      </c>
      <c r="D40" s="213" t="str">
        <f>VLOOKUP(D39,'1-ΜΑΘΗΜΑΤΑ'!$B$5:$H$79,2,FALSE)</f>
        <v>7Λ-ΣΥΣΤΗΜΑΤΑ ΓΝΩΣΗΣ</v>
      </c>
      <c r="E40" s="213" t="str">
        <f>VLOOKUP(E39,'1-ΜΑΘΗΜΑΤΑ'!$B$5:$H$79,2,FALSE)</f>
        <v xml:space="preserve"> </v>
      </c>
      <c r="F40" s="213" t="str">
        <f>VLOOKUP(F39,'1-ΜΑΘΗΜΑΤΑ'!$B$5:$H$79,2,FALSE)</f>
        <v xml:space="preserve"> </v>
      </c>
      <c r="G40" s="213" t="str">
        <f>VLOOKUP(G39,'1-ΜΑΘΗΜΑΤΑ'!$B$5:$H$79,2,FALSE)</f>
        <v xml:space="preserve"> </v>
      </c>
      <c r="H40" s="213" t="str">
        <f>VLOOKUP(H39,'1-ΜΑΘΗΜΑΤΑ'!$B$5:$H$79,2,FALSE)</f>
        <v xml:space="preserve"> </v>
      </c>
      <c r="I40" s="213" t="str">
        <f>VLOOKUP(I39,'1-ΜΑΘΗΜΑΤΑ'!$B$5:$H$79,2,FALSE)</f>
        <v>7Δ-ΚΑΤΑΝΕΜΗΜΕΝΑ ΣΥΣΤΗΜΑΤΑ ΚΑΙ ΥΠΟΛΟΓΙΣΤΙΚΑ ΝΕΦΗ</v>
      </c>
      <c r="J40" s="213" t="str">
        <f>VLOOKUP(J39,'1-ΜΑΘΗΜΑΤΑ'!$B$5:$H$79,2,FALSE)</f>
        <v xml:space="preserve"> </v>
      </c>
      <c r="K40" s="213" t="str">
        <f>VLOOKUP(K39,'1-ΜΑΘΗΜΑΤΑ'!$B$5:$H$79,2,FALSE)</f>
        <v>7ΔΥ-ΔΙΑΔΙΚΤΥΑΚΑ ΠΟΛΥΜΕΣΑ ΚΑΙ ΓΡΑΦΙΚΑ</v>
      </c>
      <c r="L40" s="213" t="str">
        <f>VLOOKUP(L39,'1-ΜΑΘΗΜΑΤΑ'!$B$5:$H$79,2,FALSE)</f>
        <v>7Δ-ΔΙΚΤΥΑ ΚΙΝΗΤΩΝ &amp; ΠΡΟΣΩΠΙΚΩΝ ΕΠΙΚΟΙΝΩΝΙΩΝ</v>
      </c>
      <c r="M40" s="213" t="str">
        <f>VLOOKUP(M39,'1-ΜΑΘΗΜΑΤΑ'!$B$5:$H$79,2,FALSE)</f>
        <v xml:space="preserve"> </v>
      </c>
      <c r="N40" s="213" t="str">
        <f>VLOOKUP(N39,'1-ΜΑΘΗΜΑΤΑ'!$B$5:$H$79,2,FALSE)</f>
        <v xml:space="preserve"> </v>
      </c>
      <c r="O40" s="213" t="str">
        <f>VLOOKUP(O39,'1-ΜΑΘΗΜΑΤΑ'!$B$5:$H$79,2,FALSE)</f>
        <v>7ΔΥ-ΒΙΟΜΗΧΑΝΙΚΟΙ ΑΥΤΟΜΑΤΙΣΜΟΙ</v>
      </c>
      <c r="P40" s="213" t="str">
        <f>VLOOKUP(P39,'1-ΜΑΘΗΜΑΤΑ'!$B$5:$H$79,2,FALSE)</f>
        <v>7Υ-ΕΝΣΩΜΑΤΩΜΕΝΑ ΣΥΣΤΗΜΑΤΑ</v>
      </c>
      <c r="Q40" s="214" t="str">
        <f>VLOOKUP(Q39,'1-ΜΑΘΗΜΑΤΑ'!$B$5:$H$79,2,FALSE)</f>
        <v xml:space="preserve"> </v>
      </c>
      <c r="R40" s="210"/>
      <c r="S40" s="210"/>
      <c r="T40" s="210"/>
      <c r="U40" s="210"/>
      <c r="V40" s="210"/>
      <c r="W40" s="210"/>
      <c r="X40" s="210"/>
      <c r="Y40" s="210"/>
      <c r="Z40" s="210"/>
      <c r="AA40" s="210"/>
      <c r="AB40" s="210"/>
      <c r="AC40" s="210"/>
      <c r="AD40" s="210"/>
      <c r="AE40" s="210"/>
      <c r="AF40" s="210"/>
      <c r="AG40" s="210"/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  <c r="BI40" s="210"/>
      <c r="BJ40" s="210"/>
      <c r="BK40" s="210"/>
      <c r="BL40" s="210"/>
      <c r="BM40" s="210"/>
      <c r="BN40" s="210"/>
      <c r="BO40" s="210"/>
      <c r="BP40" s="210"/>
      <c r="BQ40" s="210"/>
      <c r="BR40" s="210"/>
    </row>
    <row r="41" spans="1:70" s="244" customFormat="1" ht="33.75" customHeight="1">
      <c r="A41" s="205"/>
      <c r="B41" s="220" t="s">
        <v>2</v>
      </c>
      <c r="C41" s="217" t="str">
        <f>VLOOKUP(C39,'1-ΜΑΘΗΜΑΤΑ'!$B$5:$H$79,3,FALSE)</f>
        <v>ΑΚΟΥΜΙΑΝΑΚΗΣ</v>
      </c>
      <c r="D41" s="236" t="str">
        <f>VLOOKUP(D39,'1-ΜΑΘΗΜΑΤΑ'!$B$5:$H$79,3,FALSE)</f>
        <v>ΜΑΡΑΚΑΚΗΣ</v>
      </c>
      <c r="E41" s="217" t="str">
        <f>VLOOKUP(E39,'1-ΜΑΘΗΜΑΤΑ'!$B$5:$H$79,3,FALSE)</f>
        <v xml:space="preserve"> </v>
      </c>
      <c r="F41" s="217" t="str">
        <f>VLOOKUP(F39,'1-ΜΑΘΗΜΑΤΑ'!$B$5:$H$79,3,FALSE)</f>
        <v xml:space="preserve"> </v>
      </c>
      <c r="G41" s="217" t="str">
        <f>VLOOKUP(G39,'1-ΜΑΘΗΜΑΤΑ'!$B$5:$H$79,3,FALSE)</f>
        <v xml:space="preserve"> </v>
      </c>
      <c r="H41" s="218" t="str">
        <f>VLOOKUP(H39,'1-ΜΑΘΗΜΑΤΑ'!$B$5:$H$79,3,FALSE)</f>
        <v xml:space="preserve"> </v>
      </c>
      <c r="I41" s="218" t="str">
        <f>VLOOKUP(I39,'1-ΜΑΘΗΜΑΤΑ'!$B$5:$H$79,3,FALSE)</f>
        <v>ΠΑΠΑΔΑΚΗΣ ΧΑΡ</v>
      </c>
      <c r="J41" s="218" t="str">
        <f>VLOOKUP(J39,'1-ΜΑΘΗΜΑΤΑ'!$B$5:$H$79,3,FALSE)</f>
        <v xml:space="preserve"> </v>
      </c>
      <c r="K41" s="218" t="str">
        <f>VLOOKUP(K39,'1-ΜΑΘΗΜΑΤΑ'!$B$5:$H$79,3,FALSE)</f>
        <v>ΜΑΛΑΜΟΣ</v>
      </c>
      <c r="L41" s="218" t="str">
        <f>VLOOKUP(L39,'1-ΜΑΘΗΜΑΤΑ'!$B$5:$H$79,3,FALSE)</f>
        <v xml:space="preserve">ΣΤΡΑΤΑΚΗΣ </v>
      </c>
      <c r="M41" s="216" t="str">
        <f>VLOOKUP(M39,'1-ΜΑΘΗΜΑΤΑ'!$B$5:$H$79,3,FALSE)</f>
        <v xml:space="preserve"> </v>
      </c>
      <c r="N41" s="216" t="str">
        <f>VLOOKUP(N39,'1-ΜΑΘΗΜΑΤΑ'!$B$5:$H$79,3,FALSE)</f>
        <v xml:space="preserve"> </v>
      </c>
      <c r="O41" s="216" t="str">
        <f>VLOOKUP(O39,'1-ΜΑΘΗΜΑΤΑ'!$B$5:$H$79,3,FALSE)</f>
        <v>ΠΑΝΑΓΙΩΤΑΚΗΣ ΒΛΗΣΙΔΗΣ</v>
      </c>
      <c r="P41" s="216" t="str">
        <f>VLOOKUP(P39,'1-ΜΑΘΗΜΑΤΑ'!$B$5:$H$79,3,FALSE)</f>
        <v>ΚΟΡΝΑΡΟΣ</v>
      </c>
      <c r="Q41" s="219" t="str">
        <f>VLOOKUP(Q39,'1-ΜΑΘΗΜΑΤΑ'!$B$5:$H$79,3,FALSE)</f>
        <v xml:space="preserve"> </v>
      </c>
      <c r="R41" s="210"/>
      <c r="S41" s="210"/>
      <c r="T41" s="210"/>
      <c r="U41" s="210"/>
      <c r="V41" s="210"/>
      <c r="W41" s="210"/>
      <c r="X41" s="210"/>
      <c r="Y41" s="210"/>
      <c r="Z41" s="210"/>
      <c r="AA41" s="210"/>
      <c r="AB41" s="210"/>
      <c r="AC41" s="210"/>
      <c r="AD41" s="210"/>
      <c r="AE41" s="210"/>
      <c r="AF41" s="210"/>
      <c r="AG41" s="210"/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  <c r="BI41" s="210"/>
      <c r="BJ41" s="210"/>
      <c r="BK41" s="210"/>
      <c r="BL41" s="210"/>
      <c r="BM41" s="210"/>
      <c r="BN41" s="210"/>
      <c r="BO41" s="210"/>
      <c r="BP41" s="210"/>
      <c r="BQ41" s="210"/>
      <c r="BR41" s="210"/>
    </row>
    <row r="42" spans="1:70" s="245" customFormat="1">
      <c r="A42" s="205"/>
      <c r="B42" s="220" t="s">
        <v>154</v>
      </c>
      <c r="C42" s="217" t="str">
        <f>VLOOKUP(C39,'1-ΜΑΘΗΜΑΤΑ'!$B$5:$H$79,5,FALSE)</f>
        <v xml:space="preserve">3 / 2 / </v>
      </c>
      <c r="D42" s="217" t="str">
        <f>VLOOKUP(D39,'1-ΜΑΘΗΜΑΤΑ'!$B$5:$H$79,5,FALSE)</f>
        <v xml:space="preserve">8 / 6 / </v>
      </c>
      <c r="E42" s="217" t="str">
        <f>VLOOKUP(E39,'1-ΜΑΘΗΜΑΤΑ'!$B$5:$H$79,5,FALSE)</f>
        <v xml:space="preserve"> </v>
      </c>
      <c r="F42" s="217" t="str">
        <f>VLOOKUP(F39,'1-ΜΑΘΗΜΑΤΑ'!$B$5:$H$79,5,FALSE)</f>
        <v xml:space="preserve"> </v>
      </c>
      <c r="G42" s="217" t="str">
        <f>VLOOKUP(G39,'1-ΜΑΘΗΜΑΤΑ'!$B$5:$H$79,5,FALSE)</f>
        <v xml:space="preserve"> </v>
      </c>
      <c r="H42" s="218" t="str">
        <f>VLOOKUP(H39,'1-ΜΑΘΗΜΑΤΑ'!$B$5:$H$79,5,FALSE)</f>
        <v xml:space="preserve"> </v>
      </c>
      <c r="I42" s="218" t="str">
        <f>VLOOKUP(I39,'1-ΜΑΘΗΜΑΤΑ'!$B$5:$H$79,5,FALSE)</f>
        <v xml:space="preserve">6 / 4 / </v>
      </c>
      <c r="J42" s="218" t="str">
        <f>VLOOKUP(J39,'1-ΜΑΘΗΜΑΤΑ'!$B$5:$H$79,5,FALSE)</f>
        <v xml:space="preserve"> </v>
      </c>
      <c r="K42" s="218" t="str">
        <f>VLOOKUP(K39,'1-ΜΑΘΗΜΑΤΑ'!$B$5:$H$79,5,FALSE)</f>
        <v xml:space="preserve">19 / 14 / </v>
      </c>
      <c r="L42" s="218" t="str">
        <f>VLOOKUP(L39,'1-ΜΑΘΗΜΑΤΑ'!$B$5:$H$79,5,FALSE)</f>
        <v xml:space="preserve">2 / 1 / </v>
      </c>
      <c r="M42" s="216" t="str">
        <f>VLOOKUP(M39,'1-ΜΑΘΗΜΑΤΑ'!$B$5:$H$79,5,FALSE)</f>
        <v xml:space="preserve"> </v>
      </c>
      <c r="N42" s="216" t="str">
        <f>VLOOKUP(N39,'1-ΜΑΘΗΜΑΤΑ'!$B$5:$H$79,5,FALSE)</f>
        <v xml:space="preserve"> </v>
      </c>
      <c r="O42" s="216" t="str">
        <f>VLOOKUP(O39,'1-ΜΑΘΗΜΑΤΑ'!$B$5:$H$79,5,FALSE)</f>
        <v xml:space="preserve">26 / 19 / </v>
      </c>
      <c r="P42" s="216" t="str">
        <f>VLOOKUP(P39,'1-ΜΑΘΗΜΑΤΑ'!$B$5:$H$79,5,FALSE)</f>
        <v xml:space="preserve">6 / 4 / </v>
      </c>
      <c r="Q42" s="219" t="str">
        <f>VLOOKUP(Q39,'1-ΜΑΘΗΜΑΤΑ'!$B$5:$H$79,5,FALSE)</f>
        <v xml:space="preserve"> </v>
      </c>
      <c r="R42" s="210"/>
      <c r="S42" s="210"/>
      <c r="T42" s="210"/>
      <c r="U42" s="210"/>
      <c r="V42" s="210"/>
      <c r="W42" s="210"/>
      <c r="X42" s="210"/>
      <c r="Y42" s="210"/>
      <c r="Z42" s="210"/>
      <c r="AA42" s="210"/>
      <c r="AB42" s="210"/>
      <c r="AC42" s="210"/>
      <c r="AD42" s="210"/>
      <c r="AE42" s="210"/>
      <c r="AF42" s="210"/>
      <c r="AG42" s="210"/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  <c r="BI42" s="210"/>
      <c r="BJ42" s="210"/>
      <c r="BK42" s="210"/>
      <c r="BL42" s="210"/>
      <c r="BM42" s="210"/>
      <c r="BN42" s="210"/>
      <c r="BO42" s="210"/>
      <c r="BP42" s="210"/>
      <c r="BQ42" s="210"/>
      <c r="BR42" s="210"/>
    </row>
    <row r="43" spans="1:70" s="245" customFormat="1">
      <c r="A43" s="205">
        <f>COUNTA(C43:Q43)</f>
        <v>7</v>
      </c>
      <c r="B43" s="220" t="s">
        <v>156</v>
      </c>
      <c r="C43" s="216" t="s">
        <v>31</v>
      </c>
      <c r="D43" s="216" t="s">
        <v>38</v>
      </c>
      <c r="E43" s="216"/>
      <c r="F43" s="216"/>
      <c r="G43" s="216"/>
      <c r="H43" s="218"/>
      <c r="I43" s="218" t="s">
        <v>31</v>
      </c>
      <c r="J43" s="218"/>
      <c r="K43" s="236" t="s">
        <v>36</v>
      </c>
      <c r="L43" s="218" t="s">
        <v>39</v>
      </c>
      <c r="M43" s="216"/>
      <c r="N43" s="216"/>
      <c r="O43" s="216" t="s">
        <v>38</v>
      </c>
      <c r="P43" s="216" t="s">
        <v>41</v>
      </c>
      <c r="Q43" s="219"/>
      <c r="R43" s="210"/>
      <c r="S43" s="210"/>
      <c r="T43" s="210"/>
      <c r="U43" s="210"/>
      <c r="V43" s="210"/>
      <c r="W43" s="210"/>
      <c r="X43" s="210"/>
      <c r="Y43" s="210"/>
      <c r="Z43" s="210"/>
      <c r="AA43" s="210"/>
      <c r="AB43" s="210"/>
      <c r="AC43" s="210"/>
      <c r="AD43" s="210"/>
      <c r="AE43" s="210"/>
      <c r="AF43" s="210"/>
      <c r="AG43" s="210"/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  <c r="BI43" s="210"/>
      <c r="BJ43" s="210"/>
      <c r="BK43" s="210"/>
      <c r="BL43" s="210"/>
      <c r="BM43" s="210"/>
      <c r="BN43" s="210"/>
      <c r="BO43" s="210"/>
      <c r="BP43" s="210"/>
      <c r="BQ43" s="210"/>
      <c r="BR43" s="210"/>
    </row>
    <row r="44" spans="1:70" s="221" customFormat="1" ht="16.5" thickBot="1">
      <c r="A44" s="205"/>
      <c r="B44" s="222" t="s">
        <v>157</v>
      </c>
      <c r="C44" s="223" t="str">
        <f>IF(OR(C43="Δ1",C43="Δ2",C43="Δ3",C43="Δ4",C43="Δ5"),VLOOKUP(C43,'3-ΑΙΘΟΥΣΕΣ'!$Y$3:$Z$7,2,FALSE),"")</f>
        <v>Γ1,</v>
      </c>
      <c r="D44" s="223" t="str">
        <f>IF(OR(D43="Δ1",D43="Δ2",D43="Δ3",D43="Δ4",D43="Δ5"),VLOOKUP(D43,'3-ΑΙΘΟΥΣΕΣ'!$Y$40:$Z$44,2,FALSE),"")</f>
        <v>Γ1,</v>
      </c>
      <c r="E44" s="223" t="str">
        <f>IF(OR(E43="Δ1",E43="Δ2",E43="Δ3",E43="Δ4",E43="Δ5"),VLOOKUP(E43,'3-ΑΙΘΟΥΣΕΣ'!$Y$77:$Z$81,2,FALSE),"")</f>
        <v/>
      </c>
      <c r="F44" s="223" t="str">
        <f>IF(OR(F43="Δ1",F43="Δ2",F43="Δ3",F43="Δ4",F43="Δ5"),VLOOKUP(F43,'3-ΑΙΘΟΥΣΕΣ'!$Y$114:$Z$118,2,FALSE),"")</f>
        <v/>
      </c>
      <c r="G44" s="223" t="str">
        <f>IF(OR(G43="Δ1",G43="Δ2",G43="Δ3",G43="Δ4",G43="Δ5"),VLOOKUP(G43,'3-ΑΙΘΟΥΣΕΣ'!$Y$151:$Z$155,2,FALSE),"")</f>
        <v/>
      </c>
      <c r="H44" s="224" t="str">
        <f>IF(OR(H43="Δ1",H43="Δ2",H43="Δ3",H43="Δ4",H43="Δ5"),VLOOKUP(H43,'3-ΑΙΘΟΥΣΕΣ'!$Y$188:$Z$192,2,FALSE),"")</f>
        <v/>
      </c>
      <c r="I44" s="224" t="str">
        <f>IF(OR(I43="Δ1",I43="Δ2",I43="Δ3",I43="Δ4",I43="Δ5"),VLOOKUP(I43,'3-ΑΙΘΟΥΣΕΣ'!$Y$225:$Z$229,2,FALSE),"")</f>
        <v>Γ5,</v>
      </c>
      <c r="J44" s="224" t="str">
        <f>IF(OR(J43="Δ1",J43="Δ2",J43="Δ3",J43="Δ4",J43="Δ5"),VLOOKUP(J43,'3-ΑΙΘΟΥΣΕΣ'!$Y$262:$Z$266,2,FALSE),"")</f>
        <v/>
      </c>
      <c r="K44" s="224" t="str">
        <f>IF(OR(K43="Δ1",K43="Δ2",K43="Δ3",K43="Δ4",K43="Δ5"),VLOOKUP(K43,'3-ΑΙΘΟΥΣΕΣ'!$Y$299:$Z$303,2,FALSE),"")</f>
        <v>Γ1,</v>
      </c>
      <c r="L44" s="224" t="str">
        <f>IF(OR(L43="Δ1",L43="Δ2",L43="Δ3",L43="Δ4",L43="Δ5"),VLOOKUP(L43,'3-ΑΙΘΟΥΣΕΣ'!$Y$336:$Z$340,2,FALSE),"")</f>
        <v>B4,</v>
      </c>
      <c r="M44" s="223" t="str">
        <f>IF(OR(M43="Δ1",M43="Δ2",M43="Δ3",M43="Δ4",M43="Δ5"),VLOOKUP(M43,'3-ΑΙΘΟΥΣΕΣ'!$Y$373:$Z$377,2,FALSE),"")</f>
        <v/>
      </c>
      <c r="N44" s="223" t="str">
        <f>IF(OR(N43="Δ1",N43="Δ2",N43="Δ3",N43="Δ4",N43="Δ5"),VLOOKUP(N43,'3-ΑΙΘΟΥΣΕΣ'!$Y$410:$Z$414,2,FALSE),"")</f>
        <v/>
      </c>
      <c r="O44" s="223" t="str">
        <f>IF(OR(O43="Δ1",O43="Δ2",O43="Δ3",O43="Δ4",O43="Δ5"),VLOOKUP(O43,'3-ΑΙΘΟΥΣΕΣ'!$Y$447:$Z$451,2,FALSE),"")</f>
        <v>Γ6,</v>
      </c>
      <c r="P44" s="223" t="str">
        <f>IF(OR(P43="Δ1",P43="Δ2",P43="Δ3",P43="Δ4",P43="Δ5"),VLOOKUP(P43,'3-ΑΙΘΟΥΣΕΣ'!$Y$484:$Z$488,2,FALSE),"")</f>
        <v>B4,</v>
      </c>
      <c r="Q44" s="225" t="str">
        <f>IF(OR(Q43="Δ1",Q43="Δ2",Q43="Δ3",Q43="Δ4",Q43="Δ5"),VLOOKUP(Q43,'3-ΑΙΘΟΥΣΕΣ'!$Y$521:$Z$525,2,FALSE),"")</f>
        <v/>
      </c>
      <c r="R44" s="210"/>
      <c r="S44" s="210"/>
      <c r="T44" s="210"/>
      <c r="U44" s="210"/>
      <c r="V44" s="210"/>
      <c r="W44" s="210"/>
      <c r="X44" s="210"/>
      <c r="Y44" s="210"/>
      <c r="Z44" s="210"/>
      <c r="AA44" s="210"/>
      <c r="AB44" s="210"/>
      <c r="AC44" s="210"/>
      <c r="AD44" s="210"/>
      <c r="AE44" s="210"/>
      <c r="AF44" s="210"/>
      <c r="AG44" s="210"/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  <c r="BI44" s="210"/>
      <c r="BJ44" s="210"/>
      <c r="BK44" s="210"/>
      <c r="BL44" s="210"/>
      <c r="BM44" s="210"/>
      <c r="BN44" s="210"/>
      <c r="BO44" s="210"/>
      <c r="BP44" s="210"/>
      <c r="BQ44" s="210"/>
      <c r="BR44" s="210"/>
    </row>
    <row r="45" spans="1:70" ht="33.75">
      <c r="B45" s="247" t="s">
        <v>141</v>
      </c>
    </row>
    <row r="46" spans="1:70">
      <c r="C46" s="252"/>
      <c r="D46" s="252"/>
      <c r="E46" s="252"/>
      <c r="F46" s="252"/>
      <c r="G46" s="252"/>
      <c r="H46" s="252"/>
      <c r="I46" s="252"/>
      <c r="J46" s="252"/>
      <c r="K46" s="252"/>
      <c r="L46" s="252"/>
      <c r="M46" s="252"/>
      <c r="N46" s="252"/>
      <c r="O46" s="252"/>
      <c r="P46" s="252"/>
    </row>
    <row r="47" spans="1:70">
      <c r="C47" s="252"/>
      <c r="D47" s="252"/>
      <c r="E47" s="252"/>
      <c r="F47" s="252"/>
      <c r="G47" s="252"/>
      <c r="H47" s="252"/>
      <c r="I47" s="252"/>
      <c r="J47" s="252"/>
      <c r="K47" s="252"/>
      <c r="L47" s="252"/>
      <c r="M47" s="252"/>
      <c r="N47" s="252"/>
      <c r="O47" s="252"/>
      <c r="P47" s="252"/>
    </row>
    <row r="48" spans="1:70">
      <c r="B48" s="210"/>
      <c r="C48" s="252"/>
      <c r="D48" s="252"/>
      <c r="E48" s="252"/>
      <c r="F48" s="252"/>
      <c r="G48" s="252"/>
      <c r="H48" s="252"/>
      <c r="I48" s="252"/>
      <c r="J48" s="252"/>
      <c r="K48" s="252"/>
      <c r="L48" s="252"/>
      <c r="M48" s="252"/>
      <c r="N48" s="252"/>
      <c r="O48" s="252"/>
      <c r="P48" s="252"/>
    </row>
    <row r="49" spans="2:16">
      <c r="B49" s="210"/>
      <c r="C49" s="252"/>
      <c r="D49" s="252"/>
      <c r="E49" s="252"/>
      <c r="F49" s="252"/>
      <c r="G49" s="252"/>
      <c r="H49" s="252"/>
      <c r="I49" s="252"/>
      <c r="J49" s="252"/>
      <c r="K49" s="252"/>
      <c r="L49" s="252"/>
      <c r="M49" s="252"/>
      <c r="N49" s="252"/>
      <c r="O49" s="252"/>
      <c r="P49" s="252"/>
    </row>
    <row r="50" spans="2:16">
      <c r="B50" s="210"/>
      <c r="C50" s="252"/>
      <c r="D50" s="252"/>
      <c r="E50" s="252"/>
      <c r="F50" s="252"/>
      <c r="G50" s="252"/>
      <c r="H50" s="252"/>
      <c r="I50" s="252"/>
      <c r="J50" s="252"/>
      <c r="K50" s="252"/>
      <c r="L50" s="252"/>
      <c r="M50" s="252"/>
      <c r="N50" s="252"/>
      <c r="O50" s="252"/>
      <c r="P50" s="252"/>
    </row>
    <row r="51" spans="2:16">
      <c r="B51" s="210"/>
      <c r="C51" s="252"/>
      <c r="D51" s="252"/>
      <c r="E51" s="252"/>
      <c r="P51" s="252"/>
    </row>
    <row r="52" spans="2:16">
      <c r="B52" s="210"/>
      <c r="C52" s="252"/>
      <c r="D52" s="252"/>
      <c r="E52" s="252"/>
      <c r="P52" s="252"/>
    </row>
    <row r="53" spans="2:16">
      <c r="B53" s="210"/>
      <c r="C53" s="252"/>
      <c r="D53" s="252"/>
      <c r="E53" s="252"/>
      <c r="P53" s="252"/>
    </row>
    <row r="54" spans="2:16">
      <c r="B54" s="210"/>
      <c r="C54" s="252"/>
      <c r="D54" s="252"/>
      <c r="E54" s="252"/>
      <c r="P54" s="252"/>
    </row>
    <row r="55" spans="2:16">
      <c r="B55" s="210"/>
      <c r="C55" s="252"/>
      <c r="D55" s="252"/>
      <c r="E55" s="252"/>
      <c r="P55" s="252"/>
    </row>
    <row r="56" spans="2:16">
      <c r="B56" s="210"/>
      <c r="C56" s="252"/>
      <c r="D56" s="252"/>
      <c r="E56" s="252"/>
      <c r="P56" s="252"/>
    </row>
    <row r="57" spans="2:16">
      <c r="B57" s="210"/>
      <c r="C57" s="252"/>
      <c r="D57" s="252"/>
      <c r="E57" s="252"/>
      <c r="P57" s="252"/>
    </row>
    <row r="58" spans="2:16">
      <c r="B58" s="210"/>
      <c r="C58" s="252"/>
      <c r="D58" s="252"/>
      <c r="E58" s="252"/>
    </row>
  </sheetData>
  <phoneticPr fontId="9" type="noConversion"/>
  <conditionalFormatting sqref="C1:Q1">
    <cfRule type="cellIs" dxfId="21" priority="1" stopIfTrue="1" operator="greaterThan">
      <formula>5</formula>
    </cfRule>
  </conditionalFormatting>
  <printOptions horizontalCentered="1" verticalCentered="1"/>
  <pageMargins left="0" right="0" top="0.15748031496063" bottom="0.15748031496063" header="0.31496062992126" footer="0.31496062992126"/>
  <pageSetup paperSize="9" scale="55" orientation="portrait" blackAndWhite="1" r:id="rId1"/>
  <headerFooter alignWithMargins="0">
    <oddFooter>&amp;C&amp;16Δ1=8:15-10:15,  Δ2=10:30-12:30,  Δ3=12:45-14:45, Δ4=15:00-17:00,  Δ5=17:15-19:15</oddFooter>
  </headerFooter>
  <colBreaks count="3" manualBreakCount="3">
    <brk id="7" max="1048575" man="1"/>
    <brk id="12" max="1048575" man="1"/>
    <brk id="20" max="1048575" man="1"/>
  </colBreaks>
  <cellWatches>
    <cellWatch r="F3"/>
  </cellWatches>
</worksheet>
</file>

<file path=xl/worksheets/sheet3.xml><?xml version="1.0" encoding="utf-8"?>
<worksheet xmlns="http://schemas.openxmlformats.org/spreadsheetml/2006/main" xmlns:r="http://schemas.openxmlformats.org/officeDocument/2006/relationships">
  <sheetPr codeName="Φύλλο3">
    <tabColor rgb="FFFFFF00"/>
    <pageSetUpPr fitToPage="1"/>
  </sheetPr>
  <dimension ref="A1:IV738"/>
  <sheetViews>
    <sheetView zoomScale="85" zoomScaleNormal="85" workbookViewId="0">
      <selection activeCell="AD43" sqref="AD43"/>
    </sheetView>
  </sheetViews>
  <sheetFormatPr defaultColWidth="8.85546875" defaultRowHeight="25.5"/>
  <cols>
    <col min="1" max="1" width="3" style="80" customWidth="1"/>
    <col min="2" max="2" width="10.85546875" style="198" customWidth="1"/>
    <col min="3" max="3" width="9" style="74" bestFit="1" customWidth="1"/>
    <col min="4" max="4" width="10.7109375" style="7" customWidth="1"/>
    <col min="5" max="5" width="10" style="2" customWidth="1"/>
    <col min="6" max="16" width="3.28515625" style="7" bestFit="1" customWidth="1"/>
    <col min="17" max="17" width="4" style="7" bestFit="1" customWidth="1"/>
    <col min="18" max="18" width="4.7109375" style="7" bestFit="1" customWidth="1"/>
    <col min="19" max="19" width="3.85546875" style="7" bestFit="1" customWidth="1"/>
    <col min="20" max="20" width="4.28515625" style="7" bestFit="1" customWidth="1"/>
    <col min="21" max="21" width="5.85546875" style="7" bestFit="1" customWidth="1"/>
    <col min="22" max="22" width="4.140625" style="7" bestFit="1" customWidth="1"/>
    <col min="23" max="23" width="2.28515625" style="8" customWidth="1"/>
    <col min="24" max="24" width="2.140625" style="7" customWidth="1"/>
    <col min="25" max="25" width="3.28515625" style="7" bestFit="1" customWidth="1"/>
    <col min="26" max="26" width="50.140625" style="7" customWidth="1"/>
    <col min="27" max="16384" width="8.85546875" style="7"/>
  </cols>
  <sheetData>
    <row r="1" spans="1:26" ht="12.75">
      <c r="A1" s="79">
        <v>1</v>
      </c>
      <c r="B1" s="288"/>
      <c r="C1" s="280" t="s">
        <v>13</v>
      </c>
      <c r="D1" s="280" t="s">
        <v>14</v>
      </c>
      <c r="E1" s="286" t="s">
        <v>15</v>
      </c>
      <c r="F1" s="16" t="s">
        <v>16</v>
      </c>
      <c r="G1" s="16" t="s">
        <v>17</v>
      </c>
      <c r="H1" s="16" t="s">
        <v>18</v>
      </c>
      <c r="I1" s="16" t="s">
        <v>19</v>
      </c>
      <c r="J1" s="16" t="s">
        <v>20</v>
      </c>
      <c r="K1" s="16" t="s">
        <v>21</v>
      </c>
      <c r="L1" s="16" t="s">
        <v>22</v>
      </c>
      <c r="M1" s="16" t="s">
        <v>23</v>
      </c>
      <c r="N1" s="16" t="s">
        <v>24</v>
      </c>
      <c r="O1" s="16" t="s">
        <v>25</v>
      </c>
      <c r="P1" s="16" t="s">
        <v>26</v>
      </c>
      <c r="Q1" s="16" t="s">
        <v>27</v>
      </c>
      <c r="R1" s="16" t="s">
        <v>28</v>
      </c>
      <c r="S1" s="16" t="s">
        <v>29</v>
      </c>
      <c r="T1" s="16" t="s">
        <v>135</v>
      </c>
      <c r="U1" s="17" t="s">
        <v>30</v>
      </c>
      <c r="V1" s="18"/>
    </row>
    <row r="2" spans="1:26" ht="13.5" thickBot="1">
      <c r="A2" s="79">
        <v>1</v>
      </c>
      <c r="B2" s="288"/>
      <c r="C2" s="280"/>
      <c r="D2" s="280"/>
      <c r="E2" s="286"/>
      <c r="F2" s="16">
        <v>36</v>
      </c>
      <c r="G2" s="16">
        <v>20</v>
      </c>
      <c r="H2" s="16">
        <v>20</v>
      </c>
      <c r="I2" s="16">
        <v>50</v>
      </c>
      <c r="J2" s="16">
        <v>50</v>
      </c>
      <c r="K2" s="16">
        <v>50</v>
      </c>
      <c r="L2" s="16">
        <v>50</v>
      </c>
      <c r="M2" s="16">
        <v>36</v>
      </c>
      <c r="N2" s="16">
        <v>50</v>
      </c>
      <c r="O2" s="16">
        <v>50</v>
      </c>
      <c r="P2" s="16">
        <v>50</v>
      </c>
      <c r="Q2" s="16">
        <v>50</v>
      </c>
      <c r="R2" s="16">
        <v>65</v>
      </c>
      <c r="S2" s="16">
        <v>26</v>
      </c>
      <c r="T2" s="16">
        <v>150</v>
      </c>
      <c r="U2" s="16">
        <v>65</v>
      </c>
      <c r="V2" s="18">
        <f>SUM(F2:U2)</f>
        <v>818</v>
      </c>
    </row>
    <row r="3" spans="1:26" ht="15">
      <c r="A3" s="79">
        <v>1</v>
      </c>
      <c r="B3" s="276">
        <f>'2-ΠΡΟΓΡΑΜΜΑ'!C2</f>
        <v>42534</v>
      </c>
      <c r="C3" s="66" t="s">
        <v>31</v>
      </c>
      <c r="D3" s="20" t="s">
        <v>32</v>
      </c>
      <c r="E3" s="16">
        <v>50</v>
      </c>
      <c r="F3" s="13"/>
      <c r="G3" s="13"/>
      <c r="H3" s="13"/>
      <c r="I3" s="13">
        <v>1</v>
      </c>
      <c r="J3" s="13"/>
      <c r="K3" s="13"/>
      <c r="L3" s="13"/>
      <c r="M3" s="13"/>
      <c r="N3" s="13"/>
      <c r="O3" s="13"/>
      <c r="P3" s="13"/>
      <c r="Q3" s="13"/>
      <c r="R3" s="178"/>
      <c r="S3" s="13"/>
      <c r="T3" s="13"/>
      <c r="U3" s="178"/>
      <c r="V3" s="59">
        <f>F3*$F$2+G3*$G$2+H3*$H$2+I3*$I$2+J3*$J$2+K3*$K$2+L3*$L$2+M3*$M$2+N3*$N$2+O3*$O$2+P3*$P$2+Q3*$Q$2+R3*$R$2+S3*$S$2+U3*$U$2+T3*$T$2</f>
        <v>50</v>
      </c>
      <c r="Y3" s="158" t="s">
        <v>31</v>
      </c>
      <c r="Z3" s="159" t="str">
        <f>IF(F4=1,"Γ1,","")&amp;""&amp;IF(G4=1,"Γ2,","")&amp;""&amp;IF(H4=1,"Γ3,","")&amp;""&amp;IF(I4=1,"Γ4,","")&amp;""&amp;IF(J4=1,"Γ5,","")&amp;""&amp;IF(K4=1,"Γ6,","")&amp;""&amp;IF(L4=1,"Γ7,","")&amp;""&amp;IF(M4=1,"B1,","")&amp;""&amp;IF(N4=1,"B2,","")&amp;""&amp;IF(O4=1,"B3,","")&amp;""&amp;IF(P4=1,"B4,","")&amp;""&amp;IF(Q4=1,"ΦΧ,","")&amp;""&amp;IF(R4=1,"ΚΑΜ,","")&amp;""&amp;IF(S4=1,"ΣΧ,","")&amp;""&amp;IF(T4=1,"Κ28,","")&amp;""&amp;IF(U4=1,"ΣΕΥΠ,","")</f>
        <v>Γ1,</v>
      </c>
    </row>
    <row r="4" spans="1:26" ht="15">
      <c r="A4" s="79">
        <v>1</v>
      </c>
      <c r="B4" s="276"/>
      <c r="C4" s="67"/>
      <c r="D4" s="21" t="s">
        <v>33</v>
      </c>
      <c r="E4" s="257">
        <v>1</v>
      </c>
      <c r="F4" s="12">
        <v>1</v>
      </c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78"/>
      <c r="S4" s="12"/>
      <c r="T4" s="12"/>
      <c r="U4" s="178"/>
      <c r="V4" s="59">
        <f>F4*$F$2+G4*$G$2+H4*$H$2+I4*$I$2+J4*$J$2+K4*$K$2+L4*$L$2+M4*$M$2+N4*$N$2+O4*$O$2+P4*$P$2+Q4*$Q$2+R4*$R$2+S4*$S$2+U4*$U$2+T4*$T$2</f>
        <v>36</v>
      </c>
      <c r="Y4" s="160" t="s">
        <v>36</v>
      </c>
      <c r="Z4" s="161" t="str">
        <f>IF(F9=1,"Γ1,","")&amp;""&amp;IF(G9=1,"Γ2,","")&amp;""&amp;IF(H9=1,"Γ3,","")&amp;""&amp;IF(I9=1,"Γ4,","")&amp;""&amp;IF(J9=1,"Γ5,","")&amp;""&amp;IF(K9=1,"Γ6,","")&amp;""&amp;IF(L9=1,"Γ7,","")&amp;""&amp;IF(M9=1,"B1,","")&amp;""&amp;IF(N9=1,"B2,","")&amp;""&amp;IF(O9=1,"B3,","")&amp;""&amp;IF(P9=1,"B4,","")&amp;""&amp;IF(Q9=1,"ΦΧ,","")&amp;""&amp;IF(R9=1,"ΚΑΜ,","")&amp;""&amp;IF(S9=1,"ΣΧ,","")&amp;""&amp;IF(T9=1,"Κ28,","")&amp;""&amp;IF(U9=1,"ΣΕΥΠ,","")</f>
        <v>Γ6,</v>
      </c>
    </row>
    <row r="5" spans="1:26" ht="15">
      <c r="A5" s="79">
        <v>1</v>
      </c>
      <c r="B5" s="276"/>
      <c r="C5" s="68"/>
      <c r="D5" s="20" t="s">
        <v>34</v>
      </c>
      <c r="E5" s="16">
        <v>260</v>
      </c>
      <c r="F5" s="13"/>
      <c r="G5" s="13"/>
      <c r="H5" s="13"/>
      <c r="I5" s="13"/>
      <c r="J5" s="13"/>
      <c r="K5" s="13"/>
      <c r="L5" s="13">
        <v>1</v>
      </c>
      <c r="M5" s="13"/>
      <c r="N5" s="13"/>
      <c r="O5" s="13"/>
      <c r="P5" s="13"/>
      <c r="Q5" s="13"/>
      <c r="R5" s="178"/>
      <c r="S5" s="13"/>
      <c r="T5" s="13">
        <v>1</v>
      </c>
      <c r="U5" s="178"/>
      <c r="V5" s="59">
        <f>F5*$F$2+G5*$G$2+H5*$H$2+I5*$I$2+J5*$J$2+K5*$K$2+L5*$L$2+M5*$M$2+N5*$N$2+O5*$O$2+P5*$P$2+Q5*$Q$2+R5*$R$2+S5*$S$2+U5*$U$2+T5*$T$2</f>
        <v>200</v>
      </c>
      <c r="Y5" s="160" t="s">
        <v>38</v>
      </c>
      <c r="Z5" s="161" t="str">
        <f>IF(F18=1,"Γ1,","")&amp;""&amp;IF(G18=1,"Γ2,","")&amp;""&amp;IF(H18=1,"Γ3,","")&amp;""&amp;IF(I18=1,"Γ4,","")&amp;""&amp;IF(J18=1,"Γ5,","")&amp;""&amp;IF(K18=1,"Γ6,","")&amp;""&amp;IF(L18=1,"Γ7,","")&amp;""&amp;IF(M18=1,"B1,","")&amp;""&amp;IF(N18=1,"B2,","")&amp;""&amp;IF(O18=1,"B3,","")&amp;""&amp;IF(P18=1,"B4,","")&amp;""&amp;IF(Q18=1,"ΦΧ,","")&amp;""&amp;IF(R18=1,"ΚΑΜ,","")&amp;""&amp;IF(S18=1,"ΣΧ,","")&amp;""&amp;IF(T18=1,"Κ28,","")&amp;""&amp;IF(U18=1,"ΣΕΥΠ,","")</f>
        <v>Γ4,Γ5,</v>
      </c>
    </row>
    <row r="6" spans="1:26" ht="15">
      <c r="A6" s="79">
        <v>1</v>
      </c>
      <c r="B6" s="276"/>
      <c r="C6" s="19">
        <f>E3+E4+E5+E6</f>
        <v>346</v>
      </c>
      <c r="D6" s="21" t="s">
        <v>35</v>
      </c>
      <c r="E6" s="22">
        <v>35</v>
      </c>
      <c r="F6" s="12"/>
      <c r="G6" s="12"/>
      <c r="H6" s="12"/>
      <c r="I6" s="12"/>
      <c r="J6" s="12"/>
      <c r="K6" s="12"/>
      <c r="L6" s="12"/>
      <c r="M6" s="12"/>
      <c r="N6" s="12">
        <v>1</v>
      </c>
      <c r="O6" s="12"/>
      <c r="P6" s="12"/>
      <c r="Q6" s="12"/>
      <c r="R6" s="178"/>
      <c r="S6" s="12"/>
      <c r="T6" s="12"/>
      <c r="U6" s="178"/>
      <c r="V6" s="59">
        <f>F6*$F$2+G6*$G$2+H6*$H$2+I6*$I$2+J6*$J$2+K6*$K$2+L6*$L$2+M6*$M$2+N6*$N$2+O6*$O$2+P6*$P$2+Q6*$Q$2+R6*$R$2+S6*$S$2+U6*$U$2+T6*$T$2</f>
        <v>50</v>
      </c>
      <c r="Y6" s="160" t="s">
        <v>39</v>
      </c>
      <c r="Z6" s="161" t="str">
        <f>IF(F23=1,"Γ1,","")&amp;""&amp;IF(G23=1,"Γ2,","")&amp;""&amp;IF(H23=1,"Γ3,","")&amp;""&amp;IF(I23=1,"Γ4,","")&amp;""&amp;IF(J23=1,"Γ5,","")&amp;""&amp;IF(K23=1,"Γ6,","")&amp;""&amp;IF(L23=1,"Γ7,","")&amp;""&amp;IF(M23=1,"B1,","")&amp;""&amp;IF(N23=1,"B2,","")&amp;""&amp;IF(O23=1,"B3,","")&amp;""&amp;IF(P23=1,"B4,","")&amp;""&amp;IF(Q23=1,"ΦΧ,","")&amp;""&amp;IF(R23=1,"ΚΑΜ,","")&amp;""&amp;IF(S23=1,"ΣΧ,","")&amp;""&amp;IF(T23=1,"Κ28,","")&amp;""&amp;IF(U23=1,"ΣΕΥΠ,","")</f>
        <v>Γ6,</v>
      </c>
    </row>
    <row r="7" spans="1:26" ht="15.75" thickBot="1">
      <c r="A7" s="79">
        <v>1</v>
      </c>
      <c r="B7" s="276"/>
      <c r="C7" s="23"/>
      <c r="D7" s="24"/>
      <c r="E7" s="26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59"/>
      <c r="Y7" s="162" t="s">
        <v>41</v>
      </c>
      <c r="Z7" s="163" t="str">
        <f>IF(F32=1,"Γ1,","")&amp;""&amp;IF(G32=1,"Γ2,","")&amp;""&amp;IF(H32=1,"Γ3,","")&amp;""&amp;IF(I32=1,"Γ4,","")&amp;""&amp;IF(J32=1,"Γ5,","")&amp;""&amp;IF(K32=1,"Γ6,","")&amp;""&amp;IF(L32=1,"Γ7,","")&amp;""&amp;IF(M32=1,"B1,","")&amp;""&amp;IF(N32=1,"B2,","")&amp;""&amp;IF(O32=1,"B3,","")&amp;""&amp;IF(P32=1,"B4,","")&amp;""&amp;IF(Q32=1,"ΦΧ,","")&amp;""&amp;IF(R32=1,"ΚΑΜ,","")&amp;""&amp;IF(S32=1,"ΣΧ,","")&amp;""&amp;IF(T32=1,"Κ28,","")&amp;""&amp;IF(U32=1,"ΣΕΥΠ,","")</f>
        <v>Γ5,Γ6,Γ7,B2,B3,B4,Κ28,</v>
      </c>
    </row>
    <row r="8" spans="1:26" ht="12.75">
      <c r="A8" s="79">
        <v>1</v>
      </c>
      <c r="B8" s="276"/>
      <c r="C8" s="69" t="s">
        <v>36</v>
      </c>
      <c r="D8" s="20" t="s">
        <v>32</v>
      </c>
      <c r="E8" s="16">
        <v>140</v>
      </c>
      <c r="F8" s="13"/>
      <c r="G8" s="13"/>
      <c r="H8" s="13"/>
      <c r="I8" s="13"/>
      <c r="J8" s="13"/>
      <c r="K8" s="13"/>
      <c r="L8" s="13"/>
      <c r="M8" s="13"/>
      <c r="N8" s="13">
        <v>1</v>
      </c>
      <c r="O8" s="13">
        <v>1</v>
      </c>
      <c r="P8" s="13">
        <v>1</v>
      </c>
      <c r="Q8" s="13"/>
      <c r="R8" s="178"/>
      <c r="S8" s="13"/>
      <c r="T8" s="13"/>
      <c r="U8" s="178"/>
      <c r="V8" s="59">
        <f>F8*$F$2+G8*$G$2+H8*$H$2+I8*$I$2+J8*$J$2+K8*$K$2+L8*$L$2+M8*$M$2+N8*$N$2+O8*$O$2+P8*$P$2+Q8*$Q$2+R8*$R$2+S8*$S$2+U8*$U$2+T8*$T$2</f>
        <v>150</v>
      </c>
    </row>
    <row r="9" spans="1:26" ht="12.75">
      <c r="A9" s="79">
        <v>1</v>
      </c>
      <c r="B9" s="276"/>
      <c r="C9" s="70"/>
      <c r="D9" s="21" t="s">
        <v>33</v>
      </c>
      <c r="E9" s="255">
        <v>6</v>
      </c>
      <c r="F9" s="12"/>
      <c r="G9" s="12"/>
      <c r="H9" s="12"/>
      <c r="I9" s="12"/>
      <c r="J9" s="12"/>
      <c r="K9" s="12">
        <v>1</v>
      </c>
      <c r="L9" s="12"/>
      <c r="M9" s="12"/>
      <c r="N9" s="12"/>
      <c r="O9" s="12"/>
      <c r="P9" s="12"/>
      <c r="Q9" s="12"/>
      <c r="R9" s="178"/>
      <c r="S9" s="12"/>
      <c r="T9" s="12"/>
      <c r="U9" s="178"/>
      <c r="V9" s="59">
        <f>F9*$F$2+G9*$G$2+H9*$H$2+I9*$I$2+J9*$J$2+K9*$K$2+L9*$L$2+M9*$M$2+N9*$N$2+O9*$O$2+P9*$P$2+Q9*$Q$2+R9*$R$2+S9*$S$2+U9*$U$2+T9*$T$2</f>
        <v>50</v>
      </c>
    </row>
    <row r="10" spans="1:26" ht="12.75">
      <c r="A10" s="79">
        <v>1</v>
      </c>
      <c r="B10" s="276"/>
      <c r="C10" s="70"/>
      <c r="D10" s="20" t="s">
        <v>34</v>
      </c>
      <c r="E10" s="16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78"/>
      <c r="S10" s="13"/>
      <c r="T10" s="13"/>
      <c r="U10" s="178"/>
      <c r="V10" s="59">
        <f>F10*$F$2+G10*$G$2+H10*$H$2+I10*$I$2+J10*$J$2+K10*$K$2+L10*$L$2+M10*$M$2+N10*$N$2+O10*$O$2+P10*$P$2+Q10*$Q$2+R10*$R$2+S10*$S$2+U10*$U$2+T10*$T$2</f>
        <v>0</v>
      </c>
    </row>
    <row r="11" spans="1:26" ht="12.75">
      <c r="A11" s="79">
        <v>1</v>
      </c>
      <c r="B11" s="276"/>
      <c r="C11" s="64">
        <f>E8+E9+E10+E11+E12+E13+E14+E15</f>
        <v>296</v>
      </c>
      <c r="D11" s="21" t="s">
        <v>35</v>
      </c>
      <c r="E11" s="22">
        <v>150</v>
      </c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78"/>
      <c r="S11" s="12"/>
      <c r="T11" s="12">
        <v>1</v>
      </c>
      <c r="U11" s="178"/>
      <c r="V11" s="59">
        <f>F11*$F$2+G11*$G$2+H11*$H$2+I11*$I$2+J11*$J$2+K11*$K$2+L11*$L$2+M11*$M$2+N11*$N$2+O11*$O$2+P11*$P$2+Q11*$Q$2+R11*$R$2+S11*$S$2+U11*$U$2+T11*$T$2</f>
        <v>150</v>
      </c>
    </row>
    <row r="12" spans="1:26" ht="12.75" hidden="1">
      <c r="A12" s="79">
        <v>1</v>
      </c>
      <c r="B12" s="276"/>
      <c r="C12" s="71" t="s">
        <v>37</v>
      </c>
      <c r="D12" s="20" t="s">
        <v>32</v>
      </c>
      <c r="E12" s="16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59">
        <f t="shared" ref="V12:V29" si="0">F12*$F$2+G12*$G$2+H12*$H$2+I12*$I$2+J12*$J$2+K12*$K$2+L12*$L$2+M12*$M$2+N12*$N$2+O12*$O$2+P12*$P$2+Q12*$Q$2+R12*$R$2+S12*$S$2+U12*$U$2+T12*$T$2</f>
        <v>0</v>
      </c>
    </row>
    <row r="13" spans="1:26" ht="12.75" hidden="1">
      <c r="A13" s="79">
        <v>1</v>
      </c>
      <c r="B13" s="276"/>
      <c r="C13" s="72"/>
      <c r="D13" s="21" t="s">
        <v>33</v>
      </c>
      <c r="E13" s="2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59">
        <f t="shared" si="0"/>
        <v>0</v>
      </c>
    </row>
    <row r="14" spans="1:26" ht="12.75" hidden="1">
      <c r="A14" s="79">
        <v>1</v>
      </c>
      <c r="B14" s="276"/>
      <c r="C14" s="73"/>
      <c r="D14" s="20" t="s">
        <v>34</v>
      </c>
      <c r="E14" s="16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59">
        <f t="shared" si="0"/>
        <v>0</v>
      </c>
    </row>
    <row r="15" spans="1:26" ht="12.75" hidden="1">
      <c r="A15" s="79">
        <v>1</v>
      </c>
      <c r="B15" s="276"/>
      <c r="D15" s="21" t="s">
        <v>35</v>
      </c>
      <c r="E15" s="2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59">
        <f t="shared" si="0"/>
        <v>0</v>
      </c>
    </row>
    <row r="16" spans="1:26" ht="12.75">
      <c r="A16" s="79">
        <v>1</v>
      </c>
      <c r="B16" s="276"/>
      <c r="C16" s="23"/>
      <c r="D16" s="24"/>
      <c r="E16" s="26"/>
      <c r="F16" s="37"/>
      <c r="G16" s="37"/>
      <c r="H16" s="37"/>
      <c r="I16" s="37"/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  <c r="U16" s="37"/>
      <c r="V16" s="59"/>
    </row>
    <row r="17" spans="1:256" ht="12.75">
      <c r="A17" s="79">
        <v>1</v>
      </c>
      <c r="B17" s="276"/>
      <c r="C17" s="66" t="s">
        <v>38</v>
      </c>
      <c r="D17" s="20" t="s">
        <v>32</v>
      </c>
      <c r="E17" s="16">
        <v>20</v>
      </c>
      <c r="F17" s="13"/>
      <c r="G17" s="13"/>
      <c r="H17" s="13"/>
      <c r="I17" s="13"/>
      <c r="J17" s="13"/>
      <c r="K17" s="13">
        <v>1</v>
      </c>
      <c r="L17" s="13"/>
      <c r="M17" s="13"/>
      <c r="N17" s="13"/>
      <c r="O17" s="13"/>
      <c r="P17" s="13"/>
      <c r="Q17" s="13"/>
      <c r="R17" s="178"/>
      <c r="S17" s="13"/>
      <c r="T17" s="13"/>
      <c r="U17" s="178"/>
      <c r="V17" s="59">
        <f t="shared" si="0"/>
        <v>50</v>
      </c>
    </row>
    <row r="18" spans="1:256" ht="12.75">
      <c r="A18" s="79">
        <v>1</v>
      </c>
      <c r="B18" s="276"/>
      <c r="C18" s="67"/>
      <c r="D18" s="21" t="s">
        <v>33</v>
      </c>
      <c r="E18" s="256">
        <v>93</v>
      </c>
      <c r="F18" s="12"/>
      <c r="G18" s="12"/>
      <c r="H18" s="12"/>
      <c r="I18" s="12">
        <v>1</v>
      </c>
      <c r="J18" s="12">
        <v>1</v>
      </c>
      <c r="K18" s="12"/>
      <c r="L18" s="253"/>
      <c r="M18" s="12"/>
      <c r="N18" s="12"/>
      <c r="O18" s="12"/>
      <c r="P18" s="12"/>
      <c r="Q18" s="12"/>
      <c r="R18" s="178"/>
      <c r="S18" s="12"/>
      <c r="T18" s="12"/>
      <c r="U18" s="178"/>
      <c r="V18" s="59">
        <f t="shared" si="0"/>
        <v>100</v>
      </c>
    </row>
    <row r="19" spans="1:256" ht="12.75">
      <c r="A19" s="79">
        <v>1</v>
      </c>
      <c r="B19" s="276"/>
      <c r="C19" s="68"/>
      <c r="D19" s="20" t="s">
        <v>34</v>
      </c>
      <c r="E19" s="16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78"/>
      <c r="S19" s="13"/>
      <c r="T19" s="13"/>
      <c r="U19" s="178"/>
      <c r="V19" s="59">
        <f t="shared" si="0"/>
        <v>0</v>
      </c>
    </row>
    <row r="20" spans="1:256" ht="12.75">
      <c r="A20" s="79">
        <v>1</v>
      </c>
      <c r="B20" s="276"/>
      <c r="C20" s="19">
        <f>E17+E18+E19+E20</f>
        <v>413</v>
      </c>
      <c r="D20" s="21" t="s">
        <v>35</v>
      </c>
      <c r="E20" s="22">
        <v>300</v>
      </c>
      <c r="F20" s="12"/>
      <c r="G20" s="12"/>
      <c r="H20" s="12"/>
      <c r="I20" s="12"/>
      <c r="J20" s="12"/>
      <c r="K20" s="12"/>
      <c r="L20" s="12"/>
      <c r="M20" s="12"/>
      <c r="N20" s="12">
        <v>1</v>
      </c>
      <c r="O20" s="12">
        <v>1</v>
      </c>
      <c r="P20" s="12">
        <v>1</v>
      </c>
      <c r="Q20" s="12"/>
      <c r="R20" s="178"/>
      <c r="S20" s="12"/>
      <c r="T20" s="12">
        <v>1</v>
      </c>
      <c r="U20" s="178"/>
      <c r="V20" s="59">
        <f t="shared" si="0"/>
        <v>300</v>
      </c>
    </row>
    <row r="21" spans="1:256" ht="12.75">
      <c r="A21" s="79">
        <v>1</v>
      </c>
      <c r="B21" s="276"/>
      <c r="C21" s="23"/>
      <c r="D21" s="24"/>
      <c r="E21" s="26"/>
      <c r="F21" s="37"/>
      <c r="G21" s="37"/>
      <c r="H21" s="37"/>
      <c r="I21" s="37"/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59"/>
    </row>
    <row r="22" spans="1:256" ht="12.75">
      <c r="A22" s="79">
        <v>1</v>
      </c>
      <c r="B22" s="276"/>
      <c r="C22" s="69" t="s">
        <v>39</v>
      </c>
      <c r="D22" s="20" t="s">
        <v>32</v>
      </c>
      <c r="E22" s="16">
        <v>40</v>
      </c>
      <c r="F22" s="13"/>
      <c r="G22" s="13"/>
      <c r="H22" s="13"/>
      <c r="I22" s="13"/>
      <c r="J22" s="13"/>
      <c r="K22" s="13"/>
      <c r="L22" s="13"/>
      <c r="M22" s="13"/>
      <c r="N22" s="13">
        <v>1</v>
      </c>
      <c r="O22" s="13"/>
      <c r="P22" s="13"/>
      <c r="Q22" s="13"/>
      <c r="R22" s="178"/>
      <c r="S22" s="13"/>
      <c r="T22" s="13"/>
      <c r="U22" s="178"/>
      <c r="V22" s="59">
        <f t="shared" si="0"/>
        <v>50</v>
      </c>
    </row>
    <row r="23" spans="1:256" ht="12.75">
      <c r="A23" s="79">
        <v>1</v>
      </c>
      <c r="B23" s="276"/>
      <c r="C23" s="70"/>
      <c r="D23" s="21" t="s">
        <v>33</v>
      </c>
      <c r="E23" s="255">
        <v>30</v>
      </c>
      <c r="F23" s="12"/>
      <c r="G23" s="12"/>
      <c r="H23" s="12"/>
      <c r="I23" s="12"/>
      <c r="J23" s="12"/>
      <c r="K23" s="12">
        <v>1</v>
      </c>
      <c r="L23" s="12"/>
      <c r="M23" s="12"/>
      <c r="N23" s="12"/>
      <c r="O23" s="12"/>
      <c r="P23" s="12"/>
      <c r="Q23" s="12"/>
      <c r="R23" s="178"/>
      <c r="S23" s="12"/>
      <c r="T23" s="12"/>
      <c r="U23" s="178"/>
      <c r="V23" s="59">
        <f t="shared" si="0"/>
        <v>50</v>
      </c>
    </row>
    <row r="24" spans="1:256" ht="12.75">
      <c r="A24" s="79">
        <v>1</v>
      </c>
      <c r="B24" s="276"/>
      <c r="C24" s="70"/>
      <c r="D24" s="20" t="s">
        <v>34</v>
      </c>
      <c r="E24" s="16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78"/>
      <c r="S24" s="13"/>
      <c r="T24" s="13"/>
      <c r="U24" s="178"/>
      <c r="V24" s="59">
        <f t="shared" si="0"/>
        <v>0</v>
      </c>
    </row>
    <row r="25" spans="1:256" ht="12.75">
      <c r="A25" s="79">
        <v>1</v>
      </c>
      <c r="B25" s="276"/>
      <c r="C25" s="64">
        <f>E22+E23+E24+E25+E26+E27+E28+E29</f>
        <v>170</v>
      </c>
      <c r="D25" s="21" t="s">
        <v>35</v>
      </c>
      <c r="E25" s="22">
        <v>100</v>
      </c>
      <c r="F25" s="12"/>
      <c r="G25" s="12"/>
      <c r="H25" s="12"/>
      <c r="I25" s="12"/>
      <c r="J25" s="12"/>
      <c r="K25" s="12"/>
      <c r="L25" s="12"/>
      <c r="M25" s="12"/>
      <c r="N25" s="12"/>
      <c r="O25" s="12">
        <v>1</v>
      </c>
      <c r="P25" s="12">
        <v>1</v>
      </c>
      <c r="Q25" s="12"/>
      <c r="R25" s="178"/>
      <c r="S25" s="12"/>
      <c r="T25" s="12"/>
      <c r="U25" s="178"/>
      <c r="V25" s="59">
        <f t="shared" si="0"/>
        <v>100</v>
      </c>
    </row>
    <row r="26" spans="1:256" ht="12.75" hidden="1">
      <c r="A26" s="79">
        <v>1</v>
      </c>
      <c r="B26" s="276"/>
      <c r="C26" s="71" t="s">
        <v>40</v>
      </c>
      <c r="D26" s="20" t="s">
        <v>32</v>
      </c>
      <c r="E26" s="16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59">
        <f t="shared" si="0"/>
        <v>0</v>
      </c>
    </row>
    <row r="27" spans="1:256" ht="12.75" hidden="1">
      <c r="A27" s="79">
        <v>1</v>
      </c>
      <c r="B27" s="276"/>
      <c r="C27" s="72"/>
      <c r="D27" s="21" t="s">
        <v>33</v>
      </c>
      <c r="E27" s="2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59">
        <f t="shared" si="0"/>
        <v>0</v>
      </c>
    </row>
    <row r="28" spans="1:256" ht="12.75" hidden="1">
      <c r="A28" s="79">
        <v>1</v>
      </c>
      <c r="B28" s="276"/>
      <c r="C28" s="73"/>
      <c r="D28" s="20" t="s">
        <v>34</v>
      </c>
      <c r="E28" s="16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59">
        <f t="shared" si="0"/>
        <v>0</v>
      </c>
    </row>
    <row r="29" spans="1:256" ht="12.75" hidden="1">
      <c r="A29" s="79">
        <v>1</v>
      </c>
      <c r="B29" s="276"/>
      <c r="D29" s="21" t="s">
        <v>35</v>
      </c>
      <c r="E29" s="2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59">
        <f t="shared" si="0"/>
        <v>0</v>
      </c>
    </row>
    <row r="30" spans="1:256" ht="12.75">
      <c r="A30" s="79">
        <v>1</v>
      </c>
      <c r="B30" s="276"/>
      <c r="C30" s="23"/>
      <c r="D30" s="24"/>
      <c r="E30" s="26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59"/>
    </row>
    <row r="31" spans="1:256" ht="12.75">
      <c r="A31" s="79">
        <v>1</v>
      </c>
      <c r="B31" s="276"/>
      <c r="C31" s="66" t="s">
        <v>41</v>
      </c>
      <c r="D31" s="20" t="s">
        <v>32</v>
      </c>
      <c r="E31" s="16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78"/>
      <c r="S31" s="13"/>
      <c r="T31" s="13"/>
      <c r="U31" s="178"/>
      <c r="V31" s="59">
        <f>F31*$F$2+G31*$G$2+H31*$H$2+I31*$I$2+J31*$J$2+K31*$K$2+L31*$L$2+M31*$M$2+N31*$N$2+O31*$O$2+P31*$P$2+Q31*$Q$2+R31*$R$2+S31*$S$2+U31*$U$2+T31*$T$2</f>
        <v>0</v>
      </c>
    </row>
    <row r="32" spans="1:256" s="9" customFormat="1" ht="12.75">
      <c r="A32" s="79">
        <v>1</v>
      </c>
      <c r="B32" s="276"/>
      <c r="C32" s="67"/>
      <c r="D32" s="21" t="s">
        <v>33</v>
      </c>
      <c r="E32" s="255">
        <v>521</v>
      </c>
      <c r="F32" s="12"/>
      <c r="G32" s="12"/>
      <c r="H32" s="12"/>
      <c r="I32" s="12"/>
      <c r="J32" s="12">
        <v>1</v>
      </c>
      <c r="K32" s="12">
        <v>1</v>
      </c>
      <c r="L32" s="12">
        <v>1</v>
      </c>
      <c r="M32" s="12"/>
      <c r="N32" s="12">
        <v>1</v>
      </c>
      <c r="O32" s="12">
        <v>1</v>
      </c>
      <c r="P32" s="12">
        <v>1</v>
      </c>
      <c r="Q32" s="12"/>
      <c r="R32" s="178"/>
      <c r="S32" s="12"/>
      <c r="T32" s="12">
        <v>1</v>
      </c>
      <c r="U32" s="178"/>
      <c r="V32" s="59">
        <f>F32*$F$2+G32*$G$2+H32*$H$2+I32*$I$2+J32*$J$2+K32*$K$2+L32*$L$2+M32*$M$2+N32*$N$2+O32*$O$2+P32*$P$2+Q32*$Q$2+R32*$R$2+S32*$S$2+U32*$U$2+T32*$T$2</f>
        <v>450</v>
      </c>
      <c r="W32" s="8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  <c r="BR32" s="7"/>
      <c r="BS32" s="7"/>
      <c r="BT32" s="7"/>
      <c r="BU32" s="7"/>
      <c r="BV32" s="7"/>
      <c r="BW32" s="7"/>
      <c r="BX32" s="7"/>
      <c r="BY32" s="7"/>
      <c r="BZ32" s="7"/>
      <c r="CA32" s="7"/>
      <c r="CB32" s="7"/>
      <c r="CC32" s="7"/>
      <c r="CD32" s="7"/>
      <c r="CE32" s="7"/>
      <c r="CF32" s="7"/>
      <c r="CG32" s="7"/>
      <c r="CH32" s="7"/>
      <c r="CI32" s="7"/>
      <c r="CJ32" s="7"/>
      <c r="CK32" s="7"/>
      <c r="CL32" s="7"/>
      <c r="CM32" s="7"/>
      <c r="CN32" s="7"/>
      <c r="CO32" s="7"/>
      <c r="CP32" s="7"/>
      <c r="CQ32" s="7"/>
      <c r="CR32" s="7"/>
      <c r="CS32" s="7"/>
      <c r="CT32" s="7"/>
      <c r="CU32" s="7"/>
      <c r="CV32" s="7"/>
      <c r="CW32" s="7"/>
      <c r="CX32" s="7"/>
      <c r="CY32" s="7"/>
      <c r="CZ32" s="7"/>
      <c r="DA32" s="7"/>
      <c r="DB32" s="7"/>
      <c r="DC32" s="7"/>
      <c r="DD32" s="7"/>
      <c r="DE32" s="7"/>
      <c r="DF32" s="7"/>
      <c r="DG32" s="7"/>
      <c r="DH32" s="7"/>
      <c r="DI32" s="7"/>
      <c r="DJ32" s="7"/>
      <c r="DK32" s="7"/>
      <c r="DL32" s="7"/>
      <c r="DM32" s="7"/>
      <c r="DN32" s="7"/>
      <c r="DO32" s="7"/>
      <c r="DP32" s="7"/>
      <c r="DQ32" s="7"/>
      <c r="DR32" s="7"/>
      <c r="DS32" s="7"/>
      <c r="DT32" s="7"/>
      <c r="DU32" s="7"/>
      <c r="DV32" s="7"/>
      <c r="DW32" s="7"/>
      <c r="DX32" s="7"/>
      <c r="DY32" s="7"/>
      <c r="DZ32" s="7"/>
      <c r="EA32" s="7"/>
      <c r="EB32" s="7"/>
      <c r="EC32" s="7"/>
      <c r="ED32" s="7"/>
      <c r="EE32" s="7"/>
      <c r="EF32" s="7"/>
      <c r="EG32" s="7"/>
      <c r="EH32" s="7"/>
      <c r="EI32" s="7"/>
      <c r="EJ32" s="7"/>
      <c r="EK32" s="7"/>
      <c r="EL32" s="7"/>
      <c r="EM32" s="7"/>
      <c r="EN32" s="7"/>
      <c r="EO32" s="7"/>
      <c r="EP32" s="7"/>
      <c r="EQ32" s="7"/>
      <c r="ER32" s="7"/>
      <c r="ES32" s="7"/>
      <c r="ET32" s="7"/>
      <c r="EU32" s="7"/>
      <c r="EV32" s="7"/>
      <c r="EW32" s="7"/>
      <c r="EX32" s="7"/>
      <c r="EY32" s="7"/>
      <c r="EZ32" s="7"/>
      <c r="FA32" s="7"/>
      <c r="FB32" s="7"/>
      <c r="FC32" s="7"/>
      <c r="FD32" s="7"/>
      <c r="FE32" s="7"/>
      <c r="FF32" s="7"/>
      <c r="FG32" s="7"/>
      <c r="FH32" s="7"/>
      <c r="FI32" s="7"/>
      <c r="FJ32" s="7"/>
      <c r="FK32" s="7"/>
      <c r="FL32" s="7"/>
      <c r="FM32" s="7"/>
      <c r="FN32" s="7"/>
      <c r="FO32" s="7"/>
      <c r="FP32" s="7"/>
      <c r="FQ32" s="7"/>
      <c r="FR32" s="7"/>
      <c r="FS32" s="7"/>
      <c r="FT32" s="7"/>
      <c r="FU32" s="7"/>
      <c r="FV32" s="7"/>
      <c r="FW32" s="7"/>
      <c r="FX32" s="7"/>
      <c r="FY32" s="7"/>
      <c r="FZ32" s="7"/>
      <c r="GA32" s="7"/>
      <c r="GB32" s="7"/>
      <c r="GC32" s="7"/>
      <c r="GD32" s="7"/>
      <c r="GE32" s="7"/>
      <c r="GF32" s="7"/>
      <c r="GG32" s="7"/>
      <c r="GH32" s="7"/>
      <c r="GI32" s="7"/>
      <c r="GJ32" s="7"/>
      <c r="GK32" s="7"/>
      <c r="GL32" s="7"/>
      <c r="GM32" s="7"/>
      <c r="GN32" s="7"/>
      <c r="GO32" s="7"/>
      <c r="GP32" s="7"/>
      <c r="GQ32" s="7"/>
      <c r="GR32" s="7"/>
      <c r="GS32" s="7"/>
      <c r="GT32" s="7"/>
      <c r="GU32" s="7"/>
      <c r="GV32" s="7"/>
      <c r="GW32" s="7"/>
      <c r="GX32" s="7"/>
      <c r="GY32" s="7"/>
      <c r="GZ32" s="7"/>
      <c r="HA32" s="7"/>
      <c r="HB32" s="7"/>
      <c r="HC32" s="7"/>
      <c r="HD32" s="7"/>
      <c r="HE32" s="7"/>
      <c r="HF32" s="7"/>
      <c r="HG32" s="7"/>
      <c r="HH32" s="7"/>
      <c r="HI32" s="7"/>
      <c r="HJ32" s="7"/>
      <c r="HK32" s="7"/>
      <c r="HL32" s="7"/>
      <c r="HM32" s="7"/>
      <c r="HN32" s="7"/>
      <c r="HO32" s="7"/>
      <c r="HP32" s="7"/>
      <c r="HQ32" s="7"/>
      <c r="HR32" s="7"/>
      <c r="HS32" s="7"/>
      <c r="HT32" s="7"/>
      <c r="HU32" s="7"/>
      <c r="HV32" s="7"/>
      <c r="HW32" s="7"/>
      <c r="HX32" s="7"/>
      <c r="HY32" s="7"/>
      <c r="HZ32" s="7"/>
      <c r="IA32" s="7"/>
      <c r="IB32" s="7"/>
      <c r="IC32" s="7"/>
      <c r="ID32" s="7"/>
      <c r="IE32" s="7"/>
      <c r="IF32" s="7"/>
      <c r="IG32" s="7"/>
      <c r="IH32" s="7"/>
      <c r="II32" s="7"/>
      <c r="IJ32" s="7"/>
      <c r="IK32" s="7"/>
      <c r="IL32" s="7"/>
      <c r="IM32" s="7"/>
      <c r="IN32" s="7"/>
      <c r="IO32" s="7"/>
      <c r="IP32" s="7"/>
      <c r="IQ32" s="7"/>
      <c r="IR32" s="7"/>
      <c r="IS32" s="7"/>
      <c r="IT32" s="7"/>
      <c r="IU32" s="7"/>
      <c r="IV32" s="7"/>
    </row>
    <row r="33" spans="1:26" ht="12.75">
      <c r="A33" s="79">
        <v>1</v>
      </c>
      <c r="B33" s="276"/>
      <c r="C33" s="68"/>
      <c r="D33" s="20" t="s">
        <v>34</v>
      </c>
      <c r="E33" s="16">
        <v>70</v>
      </c>
      <c r="F33" s="13">
        <v>1</v>
      </c>
      <c r="G33" s="13"/>
      <c r="H33" s="13"/>
      <c r="I33" s="13">
        <v>1</v>
      </c>
      <c r="J33" s="13"/>
      <c r="K33" s="13"/>
      <c r="L33" s="13"/>
      <c r="M33" s="13"/>
      <c r="N33" s="13"/>
      <c r="O33" s="13"/>
      <c r="P33" s="13"/>
      <c r="Q33" s="13"/>
      <c r="R33" s="178"/>
      <c r="S33" s="13"/>
      <c r="T33" s="13"/>
      <c r="U33" s="178"/>
      <c r="V33" s="59">
        <f>F33*$F$2+G33*$G$2+H33*$H$2+I33*$I$2+J33*$J$2+K33*$K$2+L33*$L$2+M33*$M$2+N33*$N$2+O33*$O$2+P33*$P$2+Q33*$Q$2+R33*$R$2+S33*$S$2+U33*$U$2+T33*$T$2</f>
        <v>86</v>
      </c>
    </row>
    <row r="34" spans="1:26" ht="12.75">
      <c r="A34" s="79">
        <v>1</v>
      </c>
      <c r="B34" s="276"/>
      <c r="C34" s="19">
        <f>E31+E32+E33+E34</f>
        <v>591</v>
      </c>
      <c r="D34" s="21" t="s">
        <v>35</v>
      </c>
      <c r="E34" s="2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78"/>
      <c r="S34" s="12"/>
      <c r="T34" s="12"/>
      <c r="U34" s="178"/>
      <c r="V34" s="59">
        <f>F34*$F$2+G34*$G$2+H34*$H$2+I34*$I$2+J34*$J$2+K34*$K$2+L34*$L$2+M34*$M$2+N34*$N$2+O34*$O$2+P34*$P$2+Q34*$Q$2+R34*$R$2+S34*$S$2+U34*$U$2+T34*$T$2</f>
        <v>0</v>
      </c>
    </row>
    <row r="35" spans="1:26" ht="14.25" customHeight="1">
      <c r="A35" s="79">
        <v>1</v>
      </c>
      <c r="B35" s="193"/>
      <c r="C35" s="23"/>
      <c r="D35" s="24"/>
      <c r="E35" s="25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59"/>
    </row>
    <row r="36" spans="1:26" s="33" customFormat="1" ht="14.25" customHeight="1">
      <c r="A36" s="79">
        <v>1</v>
      </c>
      <c r="B36" s="194"/>
      <c r="C36" s="75"/>
      <c r="D36" s="34"/>
      <c r="E36" s="35"/>
      <c r="V36" s="63"/>
      <c r="W36" s="8"/>
    </row>
    <row r="37" spans="1:26" s="33" customFormat="1" ht="14.25" customHeight="1">
      <c r="A37" s="79">
        <v>1</v>
      </c>
      <c r="B37" s="194"/>
      <c r="C37" s="176"/>
      <c r="E37" s="35"/>
      <c r="V37" s="63"/>
      <c r="W37" s="8"/>
    </row>
    <row r="38" spans="1:26" ht="12.75">
      <c r="A38" s="79">
        <v>1</v>
      </c>
      <c r="B38" s="288"/>
      <c r="C38" s="280" t="s">
        <v>13</v>
      </c>
      <c r="D38" s="280" t="s">
        <v>14</v>
      </c>
      <c r="E38" s="286" t="s">
        <v>15</v>
      </c>
      <c r="F38" s="16" t="s">
        <v>16</v>
      </c>
      <c r="G38" s="16" t="s">
        <v>17</v>
      </c>
      <c r="H38" s="16" t="s">
        <v>18</v>
      </c>
      <c r="I38" s="16" t="s">
        <v>19</v>
      </c>
      <c r="J38" s="16" t="s">
        <v>20</v>
      </c>
      <c r="K38" s="16" t="s">
        <v>21</v>
      </c>
      <c r="L38" s="16" t="s">
        <v>22</v>
      </c>
      <c r="M38" s="16" t="s">
        <v>23</v>
      </c>
      <c r="N38" s="16" t="s">
        <v>24</v>
      </c>
      <c r="O38" s="16" t="s">
        <v>25</v>
      </c>
      <c r="P38" s="16" t="s">
        <v>26</v>
      </c>
      <c r="Q38" s="16" t="s">
        <v>27</v>
      </c>
      <c r="R38" s="16" t="s">
        <v>28</v>
      </c>
      <c r="S38" s="16" t="s">
        <v>29</v>
      </c>
      <c r="T38" s="16" t="s">
        <v>134</v>
      </c>
      <c r="U38" s="17" t="s">
        <v>30</v>
      </c>
      <c r="V38" s="18"/>
    </row>
    <row r="39" spans="1:26" ht="12.75">
      <c r="A39" s="79">
        <v>1</v>
      </c>
      <c r="B39" s="288"/>
      <c r="C39" s="280"/>
      <c r="D39" s="280"/>
      <c r="E39" s="286"/>
      <c r="F39" s="16">
        <v>36</v>
      </c>
      <c r="G39" s="16">
        <v>20</v>
      </c>
      <c r="H39" s="16">
        <v>20</v>
      </c>
      <c r="I39" s="16">
        <v>50</v>
      </c>
      <c r="J39" s="16">
        <v>50</v>
      </c>
      <c r="K39" s="16">
        <v>50</v>
      </c>
      <c r="L39" s="16">
        <v>50</v>
      </c>
      <c r="M39" s="16">
        <v>36</v>
      </c>
      <c r="N39" s="16">
        <v>50</v>
      </c>
      <c r="O39" s="16">
        <v>50</v>
      </c>
      <c r="P39" s="16">
        <v>50</v>
      </c>
      <c r="Q39" s="16">
        <v>50</v>
      </c>
      <c r="R39" s="16">
        <v>65</v>
      </c>
      <c r="S39" s="16">
        <v>26</v>
      </c>
      <c r="T39" s="16">
        <v>150</v>
      </c>
      <c r="U39" s="16">
        <v>65</v>
      </c>
      <c r="V39" s="18">
        <f>SUM(F39:U39)</f>
        <v>818</v>
      </c>
    </row>
    <row r="40" spans="1:26" ht="15">
      <c r="A40" s="79">
        <v>1</v>
      </c>
      <c r="B40" s="278">
        <f>'2-ΠΡΟΓΡΑΜΜΑ'!C2+1</f>
        <v>42535</v>
      </c>
      <c r="C40" s="66" t="s">
        <v>31</v>
      </c>
      <c r="D40" s="20" t="s">
        <v>32</v>
      </c>
      <c r="E40" s="16">
        <v>80</v>
      </c>
      <c r="F40" s="13"/>
      <c r="G40" s="13"/>
      <c r="H40" s="13"/>
      <c r="I40" s="13">
        <v>1</v>
      </c>
      <c r="J40" s="13">
        <v>1</v>
      </c>
      <c r="K40" s="13"/>
      <c r="L40" s="13"/>
      <c r="M40" s="13"/>
      <c r="N40" s="13"/>
      <c r="O40" s="13"/>
      <c r="P40" s="13"/>
      <c r="Q40" s="13"/>
      <c r="R40" s="178"/>
      <c r="S40" s="13"/>
      <c r="T40" s="13"/>
      <c r="U40" s="178"/>
      <c r="V40" s="59">
        <f>F40*$F$2+G40*$G$2+H40*$H$2+I40*$I$2+J40*$J$2+K40*$K$2+L40*$L$2+M40*$M$2+N40*$N$2+O40*$O$2+P40*$P$2+Q40*$Q$2+R40*$R$2+S40*$S$2+U40*$U$2+T40*$T$39</f>
        <v>100</v>
      </c>
      <c r="Y40" s="55" t="s">
        <v>31</v>
      </c>
      <c r="Z40" s="54" t="str">
        <f>IF(F41=1,"Γ1,","")&amp;""&amp;IF(G41=1,"Γ2,","")&amp;""&amp;IF(H41=1,"Γ3,","")&amp;""&amp;IF(I41=1,"Γ4,","")&amp;""&amp;IF(J41=1,"Γ5,","")&amp;""&amp;IF(K41=1,"Γ6,","")&amp;""&amp;IF(L41=1,"Γ7,","")&amp;""&amp;IF(M41=1,"B1,","")&amp;""&amp;IF(N41=1,"B2,","")&amp;""&amp;IF(O41=1,"B3,","")&amp;""&amp;IF(P41=1,"B4,","")&amp;""&amp;IF(Q41=1,"ΦΧ,","")&amp;""&amp;IF(R41=1,"ΚΑΜ,","")&amp;""&amp;IF(S41=1,"ΣΧ,","")&amp;""&amp;IF(T41=1,"Κ28,","")&amp;""&amp;IF(U41=1,"ΣΕΥΠ,","")</f>
        <v>Γ7,</v>
      </c>
    </row>
    <row r="41" spans="1:26" ht="15">
      <c r="A41" s="79">
        <v>1</v>
      </c>
      <c r="B41" s="279"/>
      <c r="C41" s="67"/>
      <c r="D41" s="21" t="s">
        <v>33</v>
      </c>
      <c r="E41" s="257">
        <v>10</v>
      </c>
      <c r="F41" s="12"/>
      <c r="G41" s="12"/>
      <c r="H41" s="12"/>
      <c r="I41" s="12"/>
      <c r="J41" s="12"/>
      <c r="K41" s="12"/>
      <c r="L41" s="12">
        <v>1</v>
      </c>
      <c r="M41" s="12"/>
      <c r="N41" s="12"/>
      <c r="O41" s="12"/>
      <c r="P41" s="12"/>
      <c r="Q41" s="12"/>
      <c r="R41" s="178"/>
      <c r="S41" s="12"/>
      <c r="T41" s="12"/>
      <c r="U41" s="178"/>
      <c r="V41" s="59">
        <f>F41*$F$2+G41*$G$2+H41*$H$2+I41*$I$2+J41*$J$2+K41*$K$2+L41*$L$2+M41*$M$2+N41*$N$2+O41*$O$2+P41*$P$2+Q41*$Q$2+R41*$R$2+S41*$S$2+U41*$U$2+T41*$T$39</f>
        <v>50</v>
      </c>
      <c r="Y41" s="55" t="s">
        <v>36</v>
      </c>
      <c r="Z41" s="54" t="str">
        <f>IF(F46=1,"Γ1,","")&amp;""&amp;IF(G46=1,"Γ2,","")&amp;""&amp;IF(H46=1,"Γ3,","")&amp;""&amp;IF(I46=1,"Γ4,","")&amp;""&amp;IF(J46=1,"Γ5,","")&amp;""&amp;IF(K46=1,"Γ6,","")&amp;""&amp;IF(L46=1,"Γ7,","")&amp;""&amp;IF(M46=1,"B1,","")&amp;""&amp;IF(N46=1,"B2,","")&amp;""&amp;IF(O46=1,"B3,","")&amp;""&amp;IF(P46=1,"B4,","")&amp;""&amp;IF(Q46=1,"ΦΧ,","")&amp;""&amp;IF(R46=1,"ΚΑΜ,","")&amp;""&amp;IF(S46=1,"ΣΧ,","")&amp;""&amp;IF(T46=1,"Κ28,","")&amp;""&amp;IF(U46=1,"ΣΕΥΠ,","")</f>
        <v>B3,</v>
      </c>
    </row>
    <row r="42" spans="1:26" ht="15">
      <c r="A42" s="79">
        <v>1</v>
      </c>
      <c r="B42" s="279"/>
      <c r="C42" s="68"/>
      <c r="D42" s="20" t="s">
        <v>34</v>
      </c>
      <c r="E42" s="16">
        <v>307</v>
      </c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78"/>
      <c r="S42" s="13"/>
      <c r="T42" s="13">
        <v>1</v>
      </c>
      <c r="U42" s="178"/>
      <c r="V42" s="59">
        <f>F42*$F$2+G42*$G$2+H42*$H$2+I42*$I$2+J42*$J$2+K42*$K$2+L42*$L$2+M42*$M$2+N42*$N$2+O42*$O$2+P42*$P$2+Q42*$Q$2+R42*$R$2+S42*$S$2+U42*$U$2+T42*$T$39</f>
        <v>150</v>
      </c>
      <c r="Y42" s="55" t="s">
        <v>38</v>
      </c>
      <c r="Z42" s="54" t="str">
        <f>IF(F55=1,"Γ1,","")&amp;""&amp;IF(G55=1,"Γ2,","")&amp;""&amp;IF(H55=1,"Γ3,","")&amp;""&amp;IF(I55=1,"Γ4,","")&amp;""&amp;IF(J55=1,"Γ5,","")&amp;""&amp;IF(K55=1,"Γ6,","")&amp;""&amp;IF(L55=1,"Γ7,","")&amp;""&amp;IF(M55=1,"B1,","")&amp;""&amp;IF(N55=1,"B2,","")&amp;""&amp;IF(O55=1,"B3,","")&amp;""&amp;IF(P55=1,"B4,","")&amp;""&amp;IF(Q55=1,"ΦΧ,","")&amp;""&amp;IF(R55=1,"ΚΑΜ,","")&amp;""&amp;IF(S55=1,"ΣΧ,","")&amp;""&amp;IF(T55=1,"Κ28,","")&amp;""&amp;IF(U55=1,"ΣΕΥΠ,","")</f>
        <v>Γ1,</v>
      </c>
    </row>
    <row r="43" spans="1:26" ht="15">
      <c r="A43" s="79">
        <v>1</v>
      </c>
      <c r="B43" s="279"/>
      <c r="C43" s="19">
        <f>E40+E41+E42+E43</f>
        <v>512</v>
      </c>
      <c r="D43" s="21" t="s">
        <v>35</v>
      </c>
      <c r="E43" s="22">
        <v>115</v>
      </c>
      <c r="F43" s="12"/>
      <c r="G43" s="12"/>
      <c r="H43" s="12"/>
      <c r="I43" s="12"/>
      <c r="J43" s="12"/>
      <c r="K43" s="12"/>
      <c r="L43" s="12"/>
      <c r="M43" s="12"/>
      <c r="N43" s="12">
        <v>1</v>
      </c>
      <c r="O43" s="12"/>
      <c r="P43" s="12"/>
      <c r="Q43" s="12"/>
      <c r="R43" s="178"/>
      <c r="S43" s="12"/>
      <c r="T43" s="12"/>
      <c r="U43" s="178"/>
      <c r="V43" s="59">
        <f t="shared" ref="V43:V49" si="1">F43*$F$2+G43*$G$2+H43*$H$2+I43*$I$2+J43*$J$2+K43*$K$2+L43*$L$2+M43*$M$2+N43*$N$2+O43*$O$2+P43*$P$2+Q43*$Q$2+R43*$R$2+S43*$S$2+U43*$U$2+T43*$T$39</f>
        <v>50</v>
      </c>
      <c r="Y43" s="55" t="s">
        <v>39</v>
      </c>
      <c r="Z43" s="54" t="str">
        <f>IF(F60=1,"Γ1,","")&amp;""&amp;IF(G60=1,"Γ2,","")&amp;""&amp;IF(H60=1,"Γ3,","")&amp;""&amp;IF(I60=1,"Γ4,","")&amp;""&amp;IF(J60=1,"Γ5,","")&amp;""&amp;IF(K60=1,"Γ6,","")&amp;""&amp;IF(L60=1,"Γ7,","")&amp;""&amp;IF(M60=1,"B1,","")&amp;""&amp;IF(N60=1,"B2,","")&amp;""&amp;IF(O60=1,"B3,","")&amp;""&amp;IF(P60=1,"B4,","")&amp;""&amp;IF(Q60=1,"ΦΧ,","")&amp;""&amp;IF(R60=1,"ΚΑΜ,","")&amp;""&amp;IF(S60=1,"ΣΧ,","")&amp;""&amp;IF(T60=1,"Κ28,","")&amp;""&amp;IF(U60=1,"ΣΕΥΠ,","")</f>
        <v>Γ6,Γ7,Κ28,</v>
      </c>
    </row>
    <row r="44" spans="1:26" ht="15">
      <c r="A44" s="79">
        <v>1</v>
      </c>
      <c r="B44" s="279"/>
      <c r="C44" s="23"/>
      <c r="D44" s="24"/>
      <c r="E44" s="25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59"/>
      <c r="Y44" s="55" t="s">
        <v>41</v>
      </c>
      <c r="Z44" s="54" t="str">
        <f>IF(F69=1,"Γ1,","")&amp;""&amp;IF(G69=1,"Γ2,","")&amp;""&amp;IF(H69=1,"Γ3,","")&amp;""&amp;IF(I69=1,"Γ4,","")&amp;""&amp;IF(J69=1,"Γ5,","")&amp;""&amp;IF(K69=1,"Γ6,","")&amp;""&amp;IF(L69=1,"Γ7,","")&amp;""&amp;IF(M69=1,"B1,","")&amp;""&amp;IF(N69=1,"B2,","")&amp;""&amp;IF(O69=1,"B3,","")&amp;""&amp;IF(P69=1,"B4,","")&amp;""&amp;IF(Q69=1,"ΦΧ,","")&amp;""&amp;IF(R69=1,"ΚΑΜ,","")&amp;""&amp;IF(S69=1,"ΣΧ,","")&amp;""&amp;IF(T69=1,"Κ28,","")&amp;""&amp;IF(U69=1,"ΣΕΥΠ,","")</f>
        <v>Κ28,</v>
      </c>
    </row>
    <row r="45" spans="1:26" ht="12.75">
      <c r="A45" s="79">
        <v>1</v>
      </c>
      <c r="B45" s="279"/>
      <c r="C45" s="69" t="s">
        <v>36</v>
      </c>
      <c r="D45" s="20" t="s">
        <v>32</v>
      </c>
      <c r="E45" s="16">
        <v>100</v>
      </c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78"/>
      <c r="S45" s="13"/>
      <c r="T45" s="13">
        <v>1</v>
      </c>
      <c r="U45" s="178"/>
      <c r="V45" s="59">
        <f t="shared" si="1"/>
        <v>150</v>
      </c>
    </row>
    <row r="46" spans="1:26" ht="12.75">
      <c r="A46" s="79">
        <v>1</v>
      </c>
      <c r="B46" s="279"/>
      <c r="C46" s="70"/>
      <c r="D46" s="21" t="s">
        <v>33</v>
      </c>
      <c r="E46" s="258">
        <v>34</v>
      </c>
      <c r="F46" s="12"/>
      <c r="G46" s="12"/>
      <c r="H46" s="12"/>
      <c r="I46" s="12"/>
      <c r="J46" s="12"/>
      <c r="K46" s="12"/>
      <c r="L46" s="12"/>
      <c r="M46" s="12"/>
      <c r="N46" s="12"/>
      <c r="O46" s="12">
        <v>1</v>
      </c>
      <c r="P46" s="12"/>
      <c r="Q46" s="12"/>
      <c r="R46" s="178"/>
      <c r="S46" s="12"/>
      <c r="T46" s="12"/>
      <c r="U46" s="178"/>
      <c r="V46" s="59">
        <f t="shared" si="1"/>
        <v>50</v>
      </c>
    </row>
    <row r="47" spans="1:26" ht="12.75">
      <c r="A47" s="79">
        <v>1</v>
      </c>
      <c r="B47" s="279"/>
      <c r="C47" s="70"/>
      <c r="D47" s="20" t="s">
        <v>34</v>
      </c>
      <c r="E47" s="16">
        <v>100</v>
      </c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>
        <v>1</v>
      </c>
      <c r="R47" s="178"/>
      <c r="S47" s="13"/>
      <c r="T47" s="13"/>
      <c r="U47" s="178"/>
      <c r="V47" s="59">
        <f t="shared" si="1"/>
        <v>50</v>
      </c>
    </row>
    <row r="48" spans="1:26" ht="12.75">
      <c r="A48" s="79">
        <v>1</v>
      </c>
      <c r="B48" s="279"/>
      <c r="C48" s="64">
        <f>E45+E46+E47+E48+E49+E50+E51+E52</f>
        <v>314</v>
      </c>
      <c r="D48" s="21" t="s">
        <v>35</v>
      </c>
      <c r="E48" s="22">
        <v>80</v>
      </c>
      <c r="F48" s="12"/>
      <c r="G48" s="12"/>
      <c r="H48" s="12"/>
      <c r="I48" s="12">
        <v>1</v>
      </c>
      <c r="J48" s="12">
        <v>1</v>
      </c>
      <c r="K48" s="12">
        <v>1</v>
      </c>
      <c r="L48" s="12"/>
      <c r="M48" s="12"/>
      <c r="N48" s="12"/>
      <c r="O48" s="12"/>
      <c r="P48" s="12"/>
      <c r="Q48" s="12"/>
      <c r="R48" s="178"/>
      <c r="S48" s="12"/>
      <c r="T48" s="12"/>
      <c r="U48" s="178"/>
      <c r="V48" s="59">
        <f t="shared" si="1"/>
        <v>150</v>
      </c>
    </row>
    <row r="49" spans="1:22" ht="12.75" hidden="1">
      <c r="A49" s="79">
        <v>1</v>
      </c>
      <c r="B49" s="279"/>
      <c r="C49" s="71" t="s">
        <v>37</v>
      </c>
      <c r="D49" s="20" t="s">
        <v>32</v>
      </c>
      <c r="E49" s="16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59">
        <f t="shared" si="1"/>
        <v>0</v>
      </c>
    </row>
    <row r="50" spans="1:22" ht="12.75" hidden="1">
      <c r="A50" s="79">
        <v>1</v>
      </c>
      <c r="B50" s="279"/>
      <c r="C50" s="72"/>
      <c r="D50" s="21" t="s">
        <v>33</v>
      </c>
      <c r="E50" s="2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59">
        <f>F50*$F$2+G50*$G$2+H50*$H$2+I50*$I$2+J50*$J$2+K50*$K$2+L50*$L$2+M50*$M$2+N50*$N$2+O50*$O$2+P50*$P$2+Q50*$Q$2+R50*$R$2+S50*$S$2+U50*$U$2+T50*$T$39</f>
        <v>0</v>
      </c>
    </row>
    <row r="51" spans="1:22" ht="12.75" hidden="1">
      <c r="A51" s="79">
        <v>1</v>
      </c>
      <c r="B51" s="279"/>
      <c r="C51" s="73"/>
      <c r="D51" s="20" t="s">
        <v>34</v>
      </c>
      <c r="E51" s="16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59">
        <f>F51*$F$2+G51*$G$2+H51*$H$2+I51*$I$2+J51*$J$2+K51*$K$2+L51*$L$2+M51*$M$2+N51*$N$2+O51*$O$2+P51*$P$2+Q51*$Q$2+R51*$R$2+S51*$S$2+U51*$U$2+T51*$T$39</f>
        <v>0</v>
      </c>
    </row>
    <row r="52" spans="1:22" ht="12.75" hidden="1">
      <c r="A52" s="79">
        <v>1</v>
      </c>
      <c r="B52" s="279"/>
      <c r="D52" s="21" t="s">
        <v>35</v>
      </c>
      <c r="E52" s="2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59">
        <f>F52*$F$2+G52*$G$2+H52*$H$2+I52*$I$2+J52*$J$2+K52*$K$2+L52*$L$2+M52*$M$2+N52*$N$2+O52*$O$2+P52*$P$2+Q52*$Q$2+R52*$R$2+S52*$S$2+U52*$U$2+T52*$T$39</f>
        <v>0</v>
      </c>
    </row>
    <row r="53" spans="1:22" ht="12.75">
      <c r="A53" s="79">
        <v>1</v>
      </c>
      <c r="B53" s="279"/>
      <c r="C53" s="23"/>
      <c r="D53" s="24"/>
      <c r="E53" s="25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37"/>
      <c r="U53" s="37"/>
      <c r="V53" s="59"/>
    </row>
    <row r="54" spans="1:22" ht="12.75">
      <c r="A54" s="79">
        <v>1</v>
      </c>
      <c r="B54" s="279"/>
      <c r="C54" s="66" t="s">
        <v>38</v>
      </c>
      <c r="D54" s="20" t="s">
        <v>32</v>
      </c>
      <c r="E54" s="16">
        <v>20</v>
      </c>
      <c r="F54" s="13"/>
      <c r="G54" s="13"/>
      <c r="H54" s="13"/>
      <c r="I54" s="13">
        <v>1</v>
      </c>
      <c r="J54" s="13"/>
      <c r="K54" s="13"/>
      <c r="L54" s="13"/>
      <c r="M54" s="13"/>
      <c r="N54" s="13"/>
      <c r="O54" s="13"/>
      <c r="P54" s="13"/>
      <c r="Q54" s="13"/>
      <c r="R54" s="178"/>
      <c r="S54" s="13"/>
      <c r="T54" s="13"/>
      <c r="U54" s="178"/>
      <c r="V54" s="59">
        <f>F54*$F$2+G54*$G$2+H54*$H$2+I54*$I$2+J54*$J$2+K54*$K$2+L54*$L$2+M54*$M$2+N54*$N$2+O54*$O$2+P54*$P$2+Q54*$Q$2+R54*$R$2+S54*$S$2+U54*$U$2+T54*$T$39</f>
        <v>50</v>
      </c>
    </row>
    <row r="55" spans="1:22" ht="12.75">
      <c r="A55" s="79">
        <v>1</v>
      </c>
      <c r="B55" s="279"/>
      <c r="C55" s="67"/>
      <c r="D55" s="21" t="s">
        <v>33</v>
      </c>
      <c r="E55" s="257">
        <v>6</v>
      </c>
      <c r="F55" s="12">
        <v>1</v>
      </c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78"/>
      <c r="S55" s="12"/>
      <c r="T55" s="12"/>
      <c r="U55" s="178"/>
      <c r="V55" s="59">
        <f>F55*$F$2+G55*$G$2+H55*$H$2+I55*$I$2+J55*$J$2+K55*$K$2+L55*$L$2+M55*$M$2+N55*$N$2+O55*$O$2+P55*$P$2+Q55*$Q$2+R55*$R$2+S55*$S$2+U55*$U$2+T55*$T$39</f>
        <v>36</v>
      </c>
    </row>
    <row r="56" spans="1:22" ht="12.75">
      <c r="A56" s="79">
        <v>1</v>
      </c>
      <c r="B56" s="279"/>
      <c r="C56" s="68"/>
      <c r="D56" s="20" t="s">
        <v>34</v>
      </c>
      <c r="E56" s="16">
        <v>50</v>
      </c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>
        <v>1</v>
      </c>
      <c r="Q56" s="13"/>
      <c r="R56" s="178"/>
      <c r="S56" s="13"/>
      <c r="T56" s="13"/>
      <c r="U56" s="178"/>
      <c r="V56" s="59">
        <f>F56*$F$2+G56*$G$2+H56*$H$2+I56*$I$2+J56*$J$2+K56*$K$2+L56*$L$2+M56*$M$2+N56*$N$2+O56*$O$2+P56*$P$2+Q56*$Q$2+R56*$R$2+S56*$S$2+U56*$U$2+T56*$T$39</f>
        <v>50</v>
      </c>
    </row>
    <row r="57" spans="1:22" ht="12.75">
      <c r="A57" s="79">
        <v>1</v>
      </c>
      <c r="B57" s="279"/>
      <c r="C57" s="19">
        <f>E54+E55+E56+E57</f>
        <v>476</v>
      </c>
      <c r="D57" s="21" t="s">
        <v>35</v>
      </c>
      <c r="E57" s="22">
        <v>400</v>
      </c>
      <c r="F57" s="12"/>
      <c r="G57" s="12"/>
      <c r="H57" s="12"/>
      <c r="I57" s="12"/>
      <c r="J57" s="12">
        <v>1</v>
      </c>
      <c r="K57" s="12">
        <v>1</v>
      </c>
      <c r="L57" s="12">
        <v>1</v>
      </c>
      <c r="M57" s="12"/>
      <c r="N57" s="12">
        <v>1</v>
      </c>
      <c r="O57" s="12">
        <v>1</v>
      </c>
      <c r="P57" s="12"/>
      <c r="Q57" s="12"/>
      <c r="R57" s="178"/>
      <c r="S57" s="12"/>
      <c r="T57" s="12">
        <v>1</v>
      </c>
      <c r="U57" s="178"/>
      <c r="V57" s="59">
        <f t="shared" ref="V57:V65" si="2">F57*$F$2+G57*$G$2+H57*$H$2+I57*$I$2+J57*$J$2+K57*$K$2+L57*$L$2+M57*$M$2+N57*$N$2+O57*$O$2+P57*$P$2+Q57*$Q$2+R57*$R$2+S57*$S$2+U57*$U$2+T57*$T$39</f>
        <v>400</v>
      </c>
    </row>
    <row r="58" spans="1:22" ht="12.75">
      <c r="A58" s="79">
        <v>1</v>
      </c>
      <c r="B58" s="279"/>
      <c r="C58" s="23"/>
      <c r="D58" s="24"/>
      <c r="E58" s="25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59"/>
    </row>
    <row r="59" spans="1:22" ht="12.75">
      <c r="A59" s="79">
        <v>1</v>
      </c>
      <c r="B59" s="279"/>
      <c r="C59" s="69" t="s">
        <v>39</v>
      </c>
      <c r="D59" s="20" t="s">
        <v>32</v>
      </c>
      <c r="E59" s="16">
        <v>50</v>
      </c>
      <c r="F59" s="13"/>
      <c r="G59" s="13"/>
      <c r="H59" s="13"/>
      <c r="I59" s="13"/>
      <c r="J59" s="13"/>
      <c r="K59" s="13"/>
      <c r="L59" s="13"/>
      <c r="M59" s="13"/>
      <c r="N59" s="13">
        <v>1</v>
      </c>
      <c r="O59" s="13"/>
      <c r="P59" s="13"/>
      <c r="Q59" s="13"/>
      <c r="R59" s="178"/>
      <c r="S59" s="13"/>
      <c r="T59" s="13"/>
      <c r="U59" s="178"/>
      <c r="V59" s="59">
        <f t="shared" si="2"/>
        <v>50</v>
      </c>
    </row>
    <row r="60" spans="1:22" ht="12.75">
      <c r="A60" s="79">
        <v>1</v>
      </c>
      <c r="B60" s="279"/>
      <c r="C60" s="70"/>
      <c r="D60" s="21" t="s">
        <v>33</v>
      </c>
      <c r="E60" s="255">
        <v>281</v>
      </c>
      <c r="F60" s="12"/>
      <c r="G60" s="12"/>
      <c r="H60" s="12"/>
      <c r="I60" s="12"/>
      <c r="J60" s="12"/>
      <c r="K60" s="12">
        <v>1</v>
      </c>
      <c r="L60" s="12">
        <v>1</v>
      </c>
      <c r="M60" s="12"/>
      <c r="N60" s="12"/>
      <c r="O60" s="12"/>
      <c r="P60" s="12"/>
      <c r="Q60" s="12"/>
      <c r="R60" s="178"/>
      <c r="S60" s="12"/>
      <c r="T60" s="12">
        <v>1</v>
      </c>
      <c r="U60" s="178"/>
      <c r="V60" s="59">
        <f t="shared" si="2"/>
        <v>250</v>
      </c>
    </row>
    <row r="61" spans="1:22" ht="12.75">
      <c r="A61" s="79">
        <v>1</v>
      </c>
      <c r="B61" s="279"/>
      <c r="C61" s="70"/>
      <c r="D61" s="20" t="s">
        <v>34</v>
      </c>
      <c r="E61" s="16"/>
      <c r="F61" s="13"/>
      <c r="G61" s="13"/>
      <c r="H61" s="13"/>
      <c r="I61" s="13"/>
      <c r="J61" s="13"/>
      <c r="K61" s="13"/>
      <c r="L61" s="13"/>
      <c r="M61" s="13"/>
      <c r="N61" s="13"/>
      <c r="O61" s="13">
        <v>1</v>
      </c>
      <c r="P61" s="13">
        <v>1</v>
      </c>
      <c r="Q61" s="13"/>
      <c r="R61" s="178"/>
      <c r="S61" s="13"/>
      <c r="T61" s="13"/>
      <c r="U61" s="178"/>
      <c r="V61" s="59">
        <f t="shared" si="2"/>
        <v>100</v>
      </c>
    </row>
    <row r="62" spans="1:22" ht="12.75">
      <c r="A62" s="79">
        <v>1</v>
      </c>
      <c r="B62" s="279"/>
      <c r="C62" s="64">
        <f>E59+E60+E61+E62+E63+E64+E65+E66</f>
        <v>361</v>
      </c>
      <c r="D62" s="21" t="s">
        <v>35</v>
      </c>
      <c r="E62" s="22">
        <v>30</v>
      </c>
      <c r="F62" s="12"/>
      <c r="G62" s="12"/>
      <c r="H62" s="12"/>
      <c r="I62" s="12">
        <v>1</v>
      </c>
      <c r="J62" s="12"/>
      <c r="K62" s="12"/>
      <c r="L62" s="12"/>
      <c r="M62" s="12"/>
      <c r="N62" s="12"/>
      <c r="O62" s="12"/>
      <c r="P62" s="12"/>
      <c r="Q62" s="12"/>
      <c r="R62" s="178"/>
      <c r="S62" s="12"/>
      <c r="T62" s="12"/>
      <c r="U62" s="178"/>
      <c r="V62" s="59">
        <f t="shared" si="2"/>
        <v>50</v>
      </c>
    </row>
    <row r="63" spans="1:22" ht="12.75" hidden="1">
      <c r="A63" s="79">
        <v>1</v>
      </c>
      <c r="B63" s="279"/>
      <c r="C63" s="71" t="s">
        <v>40</v>
      </c>
      <c r="D63" s="20" t="s">
        <v>32</v>
      </c>
      <c r="E63" s="16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59">
        <f t="shared" si="2"/>
        <v>0</v>
      </c>
    </row>
    <row r="64" spans="1:22" ht="12.75" hidden="1">
      <c r="A64" s="79">
        <v>1</v>
      </c>
      <c r="B64" s="279"/>
      <c r="C64" s="72"/>
      <c r="D64" s="21" t="s">
        <v>33</v>
      </c>
      <c r="E64" s="1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59">
        <f t="shared" si="2"/>
        <v>0</v>
      </c>
    </row>
    <row r="65" spans="1:26" ht="12.75" hidden="1">
      <c r="A65" s="79">
        <v>1</v>
      </c>
      <c r="B65" s="279"/>
      <c r="C65" s="73"/>
      <c r="D65" s="20" t="s">
        <v>34</v>
      </c>
      <c r="E65" s="16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59">
        <f t="shared" si="2"/>
        <v>0</v>
      </c>
    </row>
    <row r="66" spans="1:26" ht="12.75" hidden="1">
      <c r="A66" s="79">
        <v>1</v>
      </c>
      <c r="B66" s="279"/>
      <c r="D66" s="21" t="s">
        <v>35</v>
      </c>
      <c r="E66" s="2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59">
        <f t="shared" ref="V66:V71" si="3">F66*$F$2+G66*$G$2+H66*$H$2+I66*$I$2+J66*$J$2+K66*$K$2+L66*$L$2+M66*$M$2+N66*$N$2+O66*$O$2+P66*$P$2+Q66*$Q$2+R66*$R$2+S66*$S$2+U66*$U$2+T66*$T$39</f>
        <v>0</v>
      </c>
    </row>
    <row r="67" spans="1:26" ht="12.75">
      <c r="A67" s="79">
        <v>1</v>
      </c>
      <c r="B67" s="279"/>
      <c r="C67" s="23"/>
      <c r="D67" s="24"/>
      <c r="E67" s="25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59"/>
    </row>
    <row r="68" spans="1:26" ht="12.75">
      <c r="A68" s="79">
        <v>1</v>
      </c>
      <c r="B68" s="279"/>
      <c r="C68" s="66" t="s">
        <v>41</v>
      </c>
      <c r="D68" s="20" t="s">
        <v>32</v>
      </c>
      <c r="E68" s="16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78"/>
      <c r="S68" s="13"/>
      <c r="T68" s="13"/>
      <c r="U68" s="178"/>
      <c r="V68" s="59">
        <f t="shared" si="3"/>
        <v>0</v>
      </c>
    </row>
    <row r="69" spans="1:26" ht="12.75">
      <c r="A69" s="79">
        <v>1</v>
      </c>
      <c r="B69" s="279"/>
      <c r="C69" s="67"/>
      <c r="D69" s="21" t="s">
        <v>33</v>
      </c>
      <c r="E69" s="255">
        <v>89</v>
      </c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78"/>
      <c r="S69" s="12"/>
      <c r="T69" s="12">
        <v>1</v>
      </c>
      <c r="U69" s="178"/>
      <c r="V69" s="59">
        <f t="shared" si="3"/>
        <v>150</v>
      </c>
    </row>
    <row r="70" spans="1:26" ht="12.75">
      <c r="A70" s="79">
        <v>1</v>
      </c>
      <c r="B70" s="279"/>
      <c r="C70" s="68"/>
      <c r="D70" s="20" t="s">
        <v>34</v>
      </c>
      <c r="E70" s="16">
        <v>78</v>
      </c>
      <c r="F70" s="13"/>
      <c r="G70" s="13"/>
      <c r="H70" s="13"/>
      <c r="I70" s="13"/>
      <c r="J70" s="13"/>
      <c r="K70" s="13"/>
      <c r="L70" s="13"/>
      <c r="M70" s="13"/>
      <c r="N70" s="13">
        <v>1</v>
      </c>
      <c r="O70" s="13">
        <v>1</v>
      </c>
      <c r="P70" s="13"/>
      <c r="Q70" s="13"/>
      <c r="R70" s="178"/>
      <c r="S70" s="13"/>
      <c r="T70" s="13"/>
      <c r="U70" s="178"/>
      <c r="V70" s="59">
        <f t="shared" si="3"/>
        <v>100</v>
      </c>
    </row>
    <row r="71" spans="1:26" ht="12.75">
      <c r="A71" s="79">
        <v>1</v>
      </c>
      <c r="B71" s="279"/>
      <c r="C71" s="19">
        <f>E68+E69+E70+E71</f>
        <v>167</v>
      </c>
      <c r="D71" s="21" t="s">
        <v>35</v>
      </c>
      <c r="E71" s="2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78"/>
      <c r="S71" s="12"/>
      <c r="T71" s="12"/>
      <c r="U71" s="178"/>
      <c r="V71" s="59">
        <f t="shared" si="3"/>
        <v>0</v>
      </c>
    </row>
    <row r="72" spans="1:26" ht="15" customHeight="1">
      <c r="A72" s="79">
        <v>1</v>
      </c>
      <c r="B72" s="193"/>
      <c r="C72" s="23"/>
      <c r="D72" s="24"/>
      <c r="E72" s="25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59"/>
    </row>
    <row r="73" spans="1:26" s="33" customFormat="1" ht="15" customHeight="1">
      <c r="A73" s="79">
        <v>1</v>
      </c>
      <c r="B73" s="194"/>
      <c r="C73" s="75"/>
      <c r="D73" s="34"/>
      <c r="E73" s="35"/>
      <c r="V73" s="63"/>
      <c r="W73" s="8"/>
    </row>
    <row r="74" spans="1:26" s="33" customFormat="1" ht="15" customHeight="1">
      <c r="A74" s="79">
        <v>1</v>
      </c>
      <c r="B74" s="194"/>
      <c r="C74" s="176"/>
      <c r="E74" s="35"/>
      <c r="V74" s="63"/>
      <c r="W74" s="8"/>
    </row>
    <row r="75" spans="1:26" ht="12.75">
      <c r="A75" s="79">
        <v>1</v>
      </c>
      <c r="B75" s="288"/>
      <c r="C75" s="280" t="s">
        <v>13</v>
      </c>
      <c r="D75" s="280" t="s">
        <v>14</v>
      </c>
      <c r="E75" s="286" t="s">
        <v>15</v>
      </c>
      <c r="F75" s="16" t="s">
        <v>16</v>
      </c>
      <c r="G75" s="16" t="s">
        <v>17</v>
      </c>
      <c r="H75" s="16" t="s">
        <v>18</v>
      </c>
      <c r="I75" s="16" t="s">
        <v>19</v>
      </c>
      <c r="J75" s="16" t="s">
        <v>20</v>
      </c>
      <c r="K75" s="16" t="s">
        <v>21</v>
      </c>
      <c r="L75" s="16" t="s">
        <v>22</v>
      </c>
      <c r="M75" s="16" t="s">
        <v>23</v>
      </c>
      <c r="N75" s="16" t="s">
        <v>24</v>
      </c>
      <c r="O75" s="16" t="s">
        <v>25</v>
      </c>
      <c r="P75" s="16" t="s">
        <v>26</v>
      </c>
      <c r="Q75" s="16" t="s">
        <v>27</v>
      </c>
      <c r="R75" s="16" t="s">
        <v>28</v>
      </c>
      <c r="S75" s="16" t="s">
        <v>29</v>
      </c>
      <c r="T75" s="16" t="s">
        <v>134</v>
      </c>
      <c r="U75" s="17" t="s">
        <v>30</v>
      </c>
      <c r="V75" s="18"/>
    </row>
    <row r="76" spans="1:26" ht="12.75">
      <c r="A76" s="79">
        <v>1</v>
      </c>
      <c r="B76" s="288"/>
      <c r="C76" s="280"/>
      <c r="D76" s="280"/>
      <c r="E76" s="286"/>
      <c r="F76" s="16">
        <v>36</v>
      </c>
      <c r="G76" s="16">
        <v>20</v>
      </c>
      <c r="H76" s="16">
        <v>20</v>
      </c>
      <c r="I76" s="16">
        <v>50</v>
      </c>
      <c r="J76" s="16">
        <v>50</v>
      </c>
      <c r="K76" s="16">
        <v>50</v>
      </c>
      <c r="L76" s="16">
        <v>50</v>
      </c>
      <c r="M76" s="16">
        <v>36</v>
      </c>
      <c r="N76" s="16">
        <v>50</v>
      </c>
      <c r="O76" s="16">
        <v>50</v>
      </c>
      <c r="P76" s="16">
        <v>50</v>
      </c>
      <c r="Q76" s="16">
        <v>50</v>
      </c>
      <c r="R76" s="16">
        <v>65</v>
      </c>
      <c r="S76" s="16">
        <v>26</v>
      </c>
      <c r="T76" s="16">
        <v>150</v>
      </c>
      <c r="U76" s="16">
        <v>65</v>
      </c>
      <c r="V76" s="18">
        <f>SUM(F76:U76)</f>
        <v>818</v>
      </c>
    </row>
    <row r="77" spans="1:26" ht="15">
      <c r="A77" s="79">
        <v>1</v>
      </c>
      <c r="B77" s="278">
        <f>$B$3+2</f>
        <v>42536</v>
      </c>
      <c r="C77" s="66" t="s">
        <v>31</v>
      </c>
      <c r="D77" s="20" t="s">
        <v>32</v>
      </c>
      <c r="E77" s="16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78"/>
      <c r="S77" s="13"/>
      <c r="T77" s="13"/>
      <c r="U77" s="178"/>
      <c r="V77" s="59">
        <f>F77*$F$2+G77*$G$2+H77*$H$2+I77*$I$2+J77*$J$2+K77*$K$2+L77*$L$2+M77*$M$2+N77*$N$2+O77*$O$2+P77*$P$2+Q77*$Q$2+R77*$R$2+S77*$S$2+U77*$U$2+T77*$T$76</f>
        <v>0</v>
      </c>
      <c r="Y77" s="55" t="s">
        <v>31</v>
      </c>
      <c r="Z77" s="54" t="str">
        <f>IF(F78=1,"Γ1,","")&amp;""&amp;IF(G78=1,"Γ2,","")&amp;""&amp;IF(H78=1,"Γ3,","")&amp;""&amp;IF(I78=1,"Γ4,","")&amp;""&amp;IF(J78=1,"Γ5,","")&amp;""&amp;IF(K78=1,"Γ6,","")&amp;""&amp;IF(L78=1,"Γ7,","")&amp;""&amp;IF(M78=1,"B1,","")&amp;""&amp;IF(N78=1,"B2,","")&amp;""&amp;IF(O78=1,"B3,","")&amp;""&amp;IF(P78=1,"B4,","")&amp;""&amp;IF(Q78=1,"ΦΧ,","")&amp;""&amp;IF(R78=1,"ΚΑΜ,","")&amp;""&amp;IF(S78=1,"ΣΧ,","")&amp;""&amp;IF(T78=1,"Κ28,","")&amp;""&amp;IF(U78=1,"ΣΕΥΠ,","")</f>
        <v/>
      </c>
    </row>
    <row r="78" spans="1:26" ht="15">
      <c r="A78" s="79">
        <v>1</v>
      </c>
      <c r="B78" s="279"/>
      <c r="C78" s="67"/>
      <c r="D78" s="21" t="s">
        <v>33</v>
      </c>
      <c r="E78" s="41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78"/>
      <c r="S78" s="12"/>
      <c r="T78" s="12"/>
      <c r="U78" s="178"/>
      <c r="V78" s="59">
        <f t="shared" ref="V78:V108" si="4">F78*$F$2+G78*$G$2+H78*$H$2+I78*$I$2+J78*$J$2+K78*$K$2+L78*$L$2+M78*$M$2+N78*$N$2+O78*$O$2+P78*$P$2+Q78*$Q$2+R78*$R$2+S78*$S$2+U78*$U$2+T78*$T$76</f>
        <v>0</v>
      </c>
      <c r="Y78" s="55" t="s">
        <v>36</v>
      </c>
      <c r="Z78" s="54" t="str">
        <f>IF(F83=1,"Γ1,","")&amp;""&amp;IF(G83=1,"Γ2,","")&amp;""&amp;IF(H83=1,"Γ3,","")&amp;""&amp;IF(I83=1,"Γ4,","")&amp;""&amp;IF(J83=1,"Γ5,","")&amp;""&amp;IF(K83=1,"Γ6,","")&amp;""&amp;IF(L83=1,"Γ7,","")&amp;""&amp;IF(M83=1,"B1,","")&amp;""&amp;IF(N83=1,"B2,","")&amp;""&amp;IF(O83=1,"B3,","")&amp;""&amp;IF(P83=1,"B4,","")&amp;""&amp;IF(Q83=1,"ΦΧ,","")&amp;""&amp;IF(R83=1,"ΚΑΜ,","")&amp;""&amp;IF(S83=1,"ΣΧ,","")&amp;""&amp;IF(T83=1,"Κ28,","")&amp;""&amp;IF(U83=1,"ΣΕΥΠ,","")</f>
        <v>Γ7,</v>
      </c>
    </row>
    <row r="79" spans="1:26" ht="15">
      <c r="A79" s="79">
        <v>1</v>
      </c>
      <c r="B79" s="279"/>
      <c r="C79" s="68"/>
      <c r="D79" s="20" t="s">
        <v>34</v>
      </c>
      <c r="E79" s="16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78"/>
      <c r="S79" s="13"/>
      <c r="T79" s="13"/>
      <c r="U79" s="178"/>
      <c r="V79" s="59">
        <f t="shared" si="4"/>
        <v>0</v>
      </c>
      <c r="Y79" s="55" t="s">
        <v>38</v>
      </c>
      <c r="Z79" s="54" t="str">
        <f>IF(F92=1,"Γ1,","")&amp;""&amp;IF(G92=1,"Γ2,","")&amp;""&amp;IF(H92=1,"Γ3,","")&amp;""&amp;IF(I92=1,"Γ4,","")&amp;""&amp;IF(J92=1,"Γ5,","")&amp;""&amp;IF(K92=1,"Γ6,","")&amp;""&amp;IF(L92=1,"Γ7,","")&amp;""&amp;IF(M92=1,"B1,","")&amp;""&amp;IF(N92=1,"B2,","")&amp;""&amp;IF(O92=1,"B3,","")&amp;""&amp;IF(P92=1,"B4,","")&amp;""&amp;IF(Q92=1,"ΦΧ,","")&amp;""&amp;IF(R92=1,"ΚΑΜ,","")&amp;""&amp;IF(S92=1,"ΣΧ,","")&amp;""&amp;IF(T92=1,"Κ28,","")&amp;""&amp;IF(U92=1,"ΣΕΥΠ,","")</f>
        <v>Γ1,Γ5,</v>
      </c>
    </row>
    <row r="80" spans="1:26" ht="15">
      <c r="A80" s="79">
        <v>1</v>
      </c>
      <c r="B80" s="279"/>
      <c r="C80" s="19">
        <f>E77+E78+E79+E80</f>
        <v>100</v>
      </c>
      <c r="D80" s="21" t="s">
        <v>35</v>
      </c>
      <c r="E80" s="22">
        <v>100</v>
      </c>
      <c r="F80" s="12"/>
      <c r="G80" s="12"/>
      <c r="H80" s="12"/>
      <c r="I80" s="12"/>
      <c r="J80" s="12"/>
      <c r="K80" s="12"/>
      <c r="L80" s="12"/>
      <c r="M80" s="12"/>
      <c r="N80" s="12"/>
      <c r="O80" s="12">
        <v>1</v>
      </c>
      <c r="P80" s="12"/>
      <c r="Q80" s="12"/>
      <c r="R80" s="178"/>
      <c r="S80" s="12"/>
      <c r="T80" s="12"/>
      <c r="U80" s="178"/>
      <c r="V80" s="59">
        <f t="shared" si="4"/>
        <v>50</v>
      </c>
      <c r="Y80" s="55" t="s">
        <v>39</v>
      </c>
      <c r="Z80" s="54" t="str">
        <f>IF(F97=1,"Γ1,","")&amp;""&amp;IF(G97=1,"Γ2,","")&amp;""&amp;IF(H97=1,"Γ3,","")&amp;""&amp;IF(I97=1,"Γ4,","")&amp;""&amp;IF(J97=1,"Γ5,","")&amp;""&amp;IF(K97=1,"Γ6,","")&amp;""&amp;IF(L97=1,"Γ7,","")&amp;""&amp;IF(M97=1,"B1,","")&amp;""&amp;IF(N97=1,"B2,","")&amp;""&amp;IF(O97=1,"B3,","")&amp;""&amp;IF(P97=1,"B4,","")&amp;""&amp;IF(Q97=1,"ΦΧ,","")&amp;""&amp;IF(R97=1,"ΚΑΜ,","")&amp;""&amp;IF(S97=1,"ΣΧ,","")&amp;""&amp;IF(T97=1,"Κ28,","")&amp;""&amp;IF(U97=1,"ΣΕΥΠ,","")</f>
        <v>Γ5,Γ6,</v>
      </c>
    </row>
    <row r="81" spans="1:26" ht="15">
      <c r="A81" s="79">
        <v>1</v>
      </c>
      <c r="B81" s="279"/>
      <c r="C81" s="23"/>
      <c r="D81" s="24"/>
      <c r="E81" s="25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59"/>
      <c r="Y81" s="55" t="s">
        <v>41</v>
      </c>
      <c r="Z81" s="54" t="str">
        <f>IF(F106=1,"Γ1,","")&amp;""&amp;IF(G106=1,"Γ2,","")&amp;""&amp;IF(H106=1,"Γ3,","")&amp;""&amp;IF(I106=1,"Γ4,","")&amp;""&amp;IF(J106=1,"Γ5,","")&amp;""&amp;IF(K106=1,"Γ6,","")&amp;""&amp;IF(L106=1,"Γ7,","")&amp;""&amp;IF(M106=1,"B1,","")&amp;""&amp;IF(N106=1,"B2,","")&amp;""&amp;IF(O106=1,"B3,","")&amp;""&amp;IF(P106=1,"B4,","")&amp;""&amp;IF(Q106=1,"ΦΧ,","")&amp;""&amp;IF(R106=1,"ΚΑΜ,","")&amp;""&amp;IF(S106=1,"ΣΧ,","")&amp;""&amp;IF(T106=1,"Κ28,","")&amp;""&amp;IF(U106=1,"ΣΕΥΠ,","")</f>
        <v>Γ4,Γ5,Γ6,Γ7,B2,Κ28,</v>
      </c>
    </row>
    <row r="82" spans="1:26" ht="12.75">
      <c r="A82" s="79">
        <v>1</v>
      </c>
      <c r="B82" s="279"/>
      <c r="C82" s="69" t="s">
        <v>36</v>
      </c>
      <c r="D82" s="20" t="s">
        <v>32</v>
      </c>
      <c r="E82" s="17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78"/>
      <c r="S82" s="13"/>
      <c r="T82" s="13"/>
      <c r="U82" s="178"/>
      <c r="V82" s="59">
        <f t="shared" si="4"/>
        <v>0</v>
      </c>
    </row>
    <row r="83" spans="1:26" ht="12.75">
      <c r="A83" s="79">
        <v>1</v>
      </c>
      <c r="B83" s="279"/>
      <c r="C83" s="70"/>
      <c r="D83" s="21" t="s">
        <v>33</v>
      </c>
      <c r="E83" s="258">
        <v>9</v>
      </c>
      <c r="F83" s="12"/>
      <c r="G83" s="12"/>
      <c r="H83" s="12"/>
      <c r="I83" s="12"/>
      <c r="J83" s="12"/>
      <c r="K83" s="12"/>
      <c r="L83" s="12">
        <v>1</v>
      </c>
      <c r="M83" s="12"/>
      <c r="N83" s="12"/>
      <c r="O83" s="12"/>
      <c r="P83" s="12"/>
      <c r="Q83" s="12"/>
      <c r="R83" s="178"/>
      <c r="S83" s="12"/>
      <c r="T83" s="12"/>
      <c r="U83" s="178"/>
      <c r="V83" s="59">
        <f t="shared" si="4"/>
        <v>50</v>
      </c>
    </row>
    <row r="84" spans="1:26" ht="12.75">
      <c r="A84" s="79">
        <v>1</v>
      </c>
      <c r="B84" s="279"/>
      <c r="C84" s="70"/>
      <c r="D84" s="20" t="s">
        <v>34</v>
      </c>
      <c r="E84" s="27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78"/>
      <c r="S84" s="13"/>
      <c r="T84" s="13"/>
      <c r="U84" s="178"/>
      <c r="V84" s="59">
        <f t="shared" si="4"/>
        <v>0</v>
      </c>
    </row>
    <row r="85" spans="1:26" ht="12.75">
      <c r="A85" s="79">
        <v>1</v>
      </c>
      <c r="B85" s="279"/>
      <c r="C85" s="64">
        <f>E82+E83+E84+E85+E86+E87+E88+E89</f>
        <v>269</v>
      </c>
      <c r="D85" s="21" t="s">
        <v>35</v>
      </c>
      <c r="E85" s="22">
        <v>260</v>
      </c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78"/>
      <c r="S85" s="12"/>
      <c r="T85" s="12">
        <v>1</v>
      </c>
      <c r="U85" s="178"/>
      <c r="V85" s="59">
        <f t="shared" si="4"/>
        <v>150</v>
      </c>
    </row>
    <row r="86" spans="1:26" ht="12.75" hidden="1">
      <c r="A86" s="79">
        <v>1</v>
      </c>
      <c r="B86" s="279"/>
      <c r="C86" s="71" t="s">
        <v>37</v>
      </c>
      <c r="D86" s="20" t="s">
        <v>32</v>
      </c>
      <c r="E86" s="16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59">
        <f t="shared" si="4"/>
        <v>0</v>
      </c>
    </row>
    <row r="87" spans="1:26" ht="12.75" hidden="1">
      <c r="A87" s="79">
        <v>1</v>
      </c>
      <c r="B87" s="279"/>
      <c r="C87" s="72"/>
      <c r="D87" s="21" t="s">
        <v>33</v>
      </c>
      <c r="E87" s="2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59">
        <f t="shared" si="4"/>
        <v>0</v>
      </c>
    </row>
    <row r="88" spans="1:26" ht="12.75" hidden="1">
      <c r="A88" s="79">
        <v>1</v>
      </c>
      <c r="B88" s="279"/>
      <c r="C88" s="73"/>
      <c r="D88" s="20" t="s">
        <v>34</v>
      </c>
      <c r="E88" s="16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59">
        <f t="shared" si="4"/>
        <v>0</v>
      </c>
    </row>
    <row r="89" spans="1:26" ht="12.75" hidden="1">
      <c r="A89" s="79">
        <v>1</v>
      </c>
      <c r="B89" s="279"/>
      <c r="D89" s="21" t="s">
        <v>35</v>
      </c>
      <c r="E89" s="2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59">
        <f t="shared" si="4"/>
        <v>0</v>
      </c>
    </row>
    <row r="90" spans="1:26" ht="12.75">
      <c r="A90" s="79">
        <v>1</v>
      </c>
      <c r="B90" s="279"/>
      <c r="C90" s="23"/>
      <c r="D90" s="24"/>
      <c r="E90" s="25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59"/>
    </row>
    <row r="91" spans="1:26" ht="12.75">
      <c r="A91" s="79">
        <v>1</v>
      </c>
      <c r="B91" s="279"/>
      <c r="C91" s="66" t="s">
        <v>38</v>
      </c>
      <c r="D91" s="20" t="s">
        <v>32</v>
      </c>
      <c r="E91" s="16">
        <v>20</v>
      </c>
      <c r="F91" s="13"/>
      <c r="G91" s="13"/>
      <c r="H91" s="13"/>
      <c r="I91" s="13">
        <v>1</v>
      </c>
      <c r="J91" s="13"/>
      <c r="K91" s="13"/>
      <c r="L91" s="13"/>
      <c r="M91" s="13"/>
      <c r="N91" s="13"/>
      <c r="O91" s="13"/>
      <c r="P91" s="13"/>
      <c r="Q91" s="13"/>
      <c r="R91" s="178"/>
      <c r="S91" s="13"/>
      <c r="T91" s="13"/>
      <c r="U91" s="178"/>
      <c r="V91" s="59">
        <f t="shared" si="4"/>
        <v>50</v>
      </c>
    </row>
    <row r="92" spans="1:26" ht="12.75">
      <c r="A92" s="79">
        <v>1</v>
      </c>
      <c r="B92" s="279"/>
      <c r="C92" s="67"/>
      <c r="D92" s="21" t="s">
        <v>33</v>
      </c>
      <c r="E92" s="255">
        <v>30</v>
      </c>
      <c r="F92" s="12">
        <v>1</v>
      </c>
      <c r="G92" s="12"/>
      <c r="H92" s="12"/>
      <c r="I92" s="12"/>
      <c r="J92" s="12">
        <v>1</v>
      </c>
      <c r="K92" s="12"/>
      <c r="L92" s="12"/>
      <c r="M92" s="12"/>
      <c r="N92" s="12"/>
      <c r="O92" s="12"/>
      <c r="P92" s="12"/>
      <c r="Q92" s="12"/>
      <c r="R92" s="178"/>
      <c r="S92" s="12"/>
      <c r="T92" s="12"/>
      <c r="U92" s="178"/>
      <c r="V92" s="59">
        <f t="shared" si="4"/>
        <v>86</v>
      </c>
    </row>
    <row r="93" spans="1:26" ht="12.75">
      <c r="A93" s="79">
        <v>1</v>
      </c>
      <c r="B93" s="279"/>
      <c r="C93" s="68"/>
      <c r="D93" s="20" t="s">
        <v>34</v>
      </c>
      <c r="E93" s="16">
        <v>145</v>
      </c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78"/>
      <c r="S93" s="13"/>
      <c r="T93" s="13">
        <v>1</v>
      </c>
      <c r="U93" s="178"/>
      <c r="V93" s="59">
        <f t="shared" si="4"/>
        <v>150</v>
      </c>
    </row>
    <row r="94" spans="1:26" ht="12.75">
      <c r="A94" s="79">
        <v>1</v>
      </c>
      <c r="B94" s="279"/>
      <c r="C94" s="19">
        <f>E91+E92+E93+E94</f>
        <v>244</v>
      </c>
      <c r="D94" s="21" t="s">
        <v>35</v>
      </c>
      <c r="E94" s="22">
        <v>49</v>
      </c>
      <c r="F94" s="12"/>
      <c r="G94" s="12"/>
      <c r="H94" s="12"/>
      <c r="I94" s="12"/>
      <c r="J94" s="12"/>
      <c r="K94" s="12">
        <v>1</v>
      </c>
      <c r="L94" s="12">
        <v>1</v>
      </c>
      <c r="M94" s="12"/>
      <c r="N94" s="12"/>
      <c r="O94" s="12"/>
      <c r="P94" s="12"/>
      <c r="Q94" s="12"/>
      <c r="R94" s="178"/>
      <c r="S94" s="12"/>
      <c r="T94" s="12"/>
      <c r="U94" s="178"/>
      <c r="V94" s="59">
        <f t="shared" si="4"/>
        <v>100</v>
      </c>
    </row>
    <row r="95" spans="1:26" ht="12.75">
      <c r="A95" s="79">
        <v>1</v>
      </c>
      <c r="B95" s="279"/>
      <c r="C95" s="23"/>
      <c r="D95" s="24"/>
      <c r="E95" s="25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59"/>
    </row>
    <row r="96" spans="1:26" ht="12.75">
      <c r="A96" s="79">
        <v>1</v>
      </c>
      <c r="B96" s="279"/>
      <c r="C96" s="69" t="s">
        <v>39</v>
      </c>
      <c r="D96" s="20" t="s">
        <v>32</v>
      </c>
      <c r="E96" s="16">
        <v>150</v>
      </c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78"/>
      <c r="S96" s="13"/>
      <c r="T96" s="13">
        <v>1</v>
      </c>
      <c r="U96" s="178"/>
      <c r="V96" s="59">
        <f t="shared" si="4"/>
        <v>150</v>
      </c>
    </row>
    <row r="97" spans="1:23" ht="12.75">
      <c r="A97" s="79">
        <v>1</v>
      </c>
      <c r="B97" s="279"/>
      <c r="C97" s="70"/>
      <c r="D97" s="21" t="s">
        <v>33</v>
      </c>
      <c r="E97" s="257">
        <v>51</v>
      </c>
      <c r="F97" s="12"/>
      <c r="G97" s="12"/>
      <c r="H97" s="12"/>
      <c r="I97" s="12"/>
      <c r="J97" s="12">
        <v>1</v>
      </c>
      <c r="K97" s="12">
        <v>1</v>
      </c>
      <c r="L97" s="12"/>
      <c r="M97" s="12"/>
      <c r="N97" s="12"/>
      <c r="O97" s="12"/>
      <c r="P97" s="12"/>
      <c r="Q97" s="12"/>
      <c r="R97" s="178"/>
      <c r="S97" s="12"/>
      <c r="T97" s="12"/>
      <c r="U97" s="178"/>
      <c r="V97" s="59">
        <f t="shared" si="4"/>
        <v>100</v>
      </c>
    </row>
    <row r="98" spans="1:23" ht="12.75">
      <c r="A98" s="79">
        <v>1</v>
      </c>
      <c r="B98" s="279"/>
      <c r="C98" s="70"/>
      <c r="D98" s="20" t="s">
        <v>34</v>
      </c>
      <c r="E98" s="16">
        <v>83</v>
      </c>
      <c r="F98" s="13"/>
      <c r="G98" s="13"/>
      <c r="H98" s="13"/>
      <c r="I98" s="13"/>
      <c r="J98" s="13"/>
      <c r="K98" s="13"/>
      <c r="L98" s="13"/>
      <c r="M98" s="13"/>
      <c r="N98" s="13">
        <v>1</v>
      </c>
      <c r="O98" s="13">
        <v>1</v>
      </c>
      <c r="P98" s="13"/>
      <c r="Q98" s="13"/>
      <c r="R98" s="178"/>
      <c r="S98" s="13"/>
      <c r="T98" s="13"/>
      <c r="U98" s="178"/>
      <c r="V98" s="59">
        <f t="shared" si="4"/>
        <v>100</v>
      </c>
    </row>
    <row r="99" spans="1:23" ht="12.75">
      <c r="A99" s="79">
        <v>1</v>
      </c>
      <c r="B99" s="279"/>
      <c r="C99" s="64">
        <f>E96+E97+E98+E99+E100+E101+E102+E103</f>
        <v>329</v>
      </c>
      <c r="D99" s="21" t="s">
        <v>35</v>
      </c>
      <c r="E99" s="22">
        <v>45</v>
      </c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>
        <v>1</v>
      </c>
      <c r="Q99" s="12"/>
      <c r="R99" s="178"/>
      <c r="S99" s="12"/>
      <c r="T99" s="12"/>
      <c r="U99" s="178"/>
      <c r="V99" s="59">
        <f t="shared" si="4"/>
        <v>50</v>
      </c>
    </row>
    <row r="100" spans="1:23" ht="12.75" hidden="1">
      <c r="A100" s="79">
        <v>1</v>
      </c>
      <c r="B100" s="279"/>
      <c r="C100" s="71" t="s">
        <v>40</v>
      </c>
      <c r="D100" s="20" t="s">
        <v>32</v>
      </c>
      <c r="E100" s="16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59">
        <f t="shared" si="4"/>
        <v>0</v>
      </c>
    </row>
    <row r="101" spans="1:23" ht="12.75" hidden="1">
      <c r="A101" s="79">
        <v>1</v>
      </c>
      <c r="B101" s="279"/>
      <c r="C101" s="72"/>
      <c r="D101" s="21" t="s">
        <v>33</v>
      </c>
      <c r="E101" s="2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59">
        <f t="shared" si="4"/>
        <v>0</v>
      </c>
    </row>
    <row r="102" spans="1:23" ht="12.75" hidden="1">
      <c r="A102" s="79">
        <v>1</v>
      </c>
      <c r="B102" s="279"/>
      <c r="C102" s="73"/>
      <c r="D102" s="20" t="s">
        <v>34</v>
      </c>
      <c r="E102" s="16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59">
        <f t="shared" si="4"/>
        <v>0</v>
      </c>
    </row>
    <row r="103" spans="1:23" ht="12.75" hidden="1">
      <c r="A103" s="79">
        <v>1</v>
      </c>
      <c r="B103" s="279"/>
      <c r="D103" s="21" t="s">
        <v>35</v>
      </c>
      <c r="E103" s="2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59">
        <f t="shared" si="4"/>
        <v>0</v>
      </c>
    </row>
    <row r="104" spans="1:23" ht="12.75">
      <c r="A104" s="79">
        <v>1</v>
      </c>
      <c r="B104" s="279"/>
      <c r="C104" s="23"/>
      <c r="D104" s="24"/>
      <c r="E104" s="25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37"/>
      <c r="U104" s="37"/>
      <c r="V104" s="59"/>
    </row>
    <row r="105" spans="1:23" ht="12.75">
      <c r="A105" s="79">
        <v>1</v>
      </c>
      <c r="B105" s="279"/>
      <c r="C105" s="66" t="s">
        <v>41</v>
      </c>
      <c r="D105" s="20" t="s">
        <v>32</v>
      </c>
      <c r="E105" s="16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78"/>
      <c r="S105" s="13"/>
      <c r="T105" s="13"/>
      <c r="U105" s="178"/>
      <c r="V105" s="59">
        <f t="shared" si="4"/>
        <v>0</v>
      </c>
    </row>
    <row r="106" spans="1:23" ht="12.75">
      <c r="A106" s="79">
        <v>1</v>
      </c>
      <c r="B106" s="279"/>
      <c r="C106" s="67"/>
      <c r="D106" s="21" t="s">
        <v>33</v>
      </c>
      <c r="E106" s="257">
        <v>417</v>
      </c>
      <c r="F106" s="12"/>
      <c r="G106" s="12"/>
      <c r="H106" s="12"/>
      <c r="I106" s="12">
        <v>1</v>
      </c>
      <c r="J106" s="12">
        <v>1</v>
      </c>
      <c r="K106" s="12">
        <v>1</v>
      </c>
      <c r="L106" s="12">
        <v>1</v>
      </c>
      <c r="M106" s="12"/>
      <c r="N106" s="12">
        <v>1</v>
      </c>
      <c r="O106" s="12"/>
      <c r="P106" s="12"/>
      <c r="Q106" s="12"/>
      <c r="R106" s="178"/>
      <c r="S106" s="12"/>
      <c r="T106" s="12">
        <v>1</v>
      </c>
      <c r="U106" s="178"/>
      <c r="V106" s="59">
        <f t="shared" si="4"/>
        <v>400</v>
      </c>
    </row>
    <row r="107" spans="1:23" ht="12.75">
      <c r="A107" s="79">
        <v>1</v>
      </c>
      <c r="B107" s="279"/>
      <c r="C107" s="68"/>
      <c r="D107" s="20" t="s">
        <v>34</v>
      </c>
      <c r="E107" s="16">
        <v>70</v>
      </c>
      <c r="F107" s="13"/>
      <c r="G107" s="13"/>
      <c r="H107" s="13"/>
      <c r="I107" s="13"/>
      <c r="J107" s="13"/>
      <c r="K107" s="13"/>
      <c r="L107" s="13"/>
      <c r="M107" s="13"/>
      <c r="N107" s="13"/>
      <c r="O107" s="13">
        <v>1</v>
      </c>
      <c r="P107" s="13">
        <v>1</v>
      </c>
      <c r="Q107" s="13"/>
      <c r="R107" s="178"/>
      <c r="S107" s="13"/>
      <c r="T107" s="13"/>
      <c r="U107" s="178"/>
      <c r="V107" s="59">
        <f t="shared" si="4"/>
        <v>100</v>
      </c>
    </row>
    <row r="108" spans="1:23" ht="12.75">
      <c r="A108" s="79">
        <v>1</v>
      </c>
      <c r="B108" s="279"/>
      <c r="C108" s="19">
        <f>E105+E106+E107+E108</f>
        <v>487</v>
      </c>
      <c r="D108" s="21" t="s">
        <v>35</v>
      </c>
      <c r="E108" s="2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78"/>
      <c r="S108" s="12"/>
      <c r="T108" s="12"/>
      <c r="U108" s="178"/>
      <c r="V108" s="59">
        <f t="shared" si="4"/>
        <v>0</v>
      </c>
    </row>
    <row r="109" spans="1:23" ht="15" customHeight="1">
      <c r="A109" s="79">
        <v>1</v>
      </c>
      <c r="B109" s="195"/>
      <c r="C109" s="29"/>
      <c r="D109" s="30"/>
      <c r="E109" s="31"/>
      <c r="F109" s="42"/>
      <c r="G109" s="42"/>
      <c r="H109" s="42"/>
      <c r="I109" s="42"/>
      <c r="J109" s="42"/>
      <c r="K109" s="42"/>
      <c r="L109" s="42"/>
      <c r="M109" s="42"/>
      <c r="N109" s="42"/>
      <c r="O109" s="42"/>
      <c r="P109" s="42"/>
      <c r="Q109" s="42"/>
      <c r="R109" s="42"/>
      <c r="S109" s="42"/>
      <c r="T109" s="42"/>
      <c r="U109" s="42"/>
      <c r="V109" s="65"/>
    </row>
    <row r="110" spans="1:23" s="33" customFormat="1" ht="15" customHeight="1">
      <c r="A110" s="79">
        <v>1</v>
      </c>
      <c r="B110" s="194"/>
      <c r="C110" s="75"/>
      <c r="D110" s="34"/>
      <c r="E110" s="35"/>
      <c r="V110" s="63"/>
      <c r="W110" s="8"/>
    </row>
    <row r="111" spans="1:23" s="33" customFormat="1" ht="15" customHeight="1">
      <c r="A111" s="79">
        <v>1</v>
      </c>
      <c r="B111" s="194"/>
      <c r="C111" s="176"/>
      <c r="E111" s="35"/>
      <c r="V111" s="63"/>
      <c r="W111" s="8"/>
    </row>
    <row r="112" spans="1:23" ht="12.75">
      <c r="A112" s="79">
        <v>1</v>
      </c>
      <c r="B112" s="288"/>
      <c r="C112" s="280" t="s">
        <v>13</v>
      </c>
      <c r="D112" s="280" t="s">
        <v>14</v>
      </c>
      <c r="E112" s="286" t="s">
        <v>15</v>
      </c>
      <c r="F112" s="16" t="s">
        <v>16</v>
      </c>
      <c r="G112" s="16" t="s">
        <v>17</v>
      </c>
      <c r="H112" s="16" t="s">
        <v>18</v>
      </c>
      <c r="I112" s="16" t="s">
        <v>19</v>
      </c>
      <c r="J112" s="16" t="s">
        <v>20</v>
      </c>
      <c r="K112" s="16" t="s">
        <v>21</v>
      </c>
      <c r="L112" s="16" t="s">
        <v>22</v>
      </c>
      <c r="M112" s="16" t="s">
        <v>23</v>
      </c>
      <c r="N112" s="16" t="s">
        <v>24</v>
      </c>
      <c r="O112" s="16" t="s">
        <v>25</v>
      </c>
      <c r="P112" s="16" t="s">
        <v>26</v>
      </c>
      <c r="Q112" s="16" t="s">
        <v>27</v>
      </c>
      <c r="R112" s="16" t="s">
        <v>28</v>
      </c>
      <c r="S112" s="16" t="s">
        <v>29</v>
      </c>
      <c r="T112" s="16" t="s">
        <v>134</v>
      </c>
      <c r="U112" s="17" t="s">
        <v>30</v>
      </c>
      <c r="V112" s="18"/>
    </row>
    <row r="113" spans="1:26" ht="12.75">
      <c r="A113" s="79">
        <v>1</v>
      </c>
      <c r="B113" s="288"/>
      <c r="C113" s="280"/>
      <c r="D113" s="280"/>
      <c r="E113" s="286"/>
      <c r="F113" s="16">
        <v>36</v>
      </c>
      <c r="G113" s="16">
        <v>20</v>
      </c>
      <c r="H113" s="16">
        <v>20</v>
      </c>
      <c r="I113" s="16">
        <v>50</v>
      </c>
      <c r="J113" s="16">
        <v>50</v>
      </c>
      <c r="K113" s="16">
        <v>50</v>
      </c>
      <c r="L113" s="16">
        <v>50</v>
      </c>
      <c r="M113" s="16">
        <v>36</v>
      </c>
      <c r="N113" s="16">
        <v>50</v>
      </c>
      <c r="O113" s="16">
        <v>50</v>
      </c>
      <c r="P113" s="16">
        <v>50</v>
      </c>
      <c r="Q113" s="16">
        <v>50</v>
      </c>
      <c r="R113" s="16">
        <v>65</v>
      </c>
      <c r="S113" s="16">
        <v>26</v>
      </c>
      <c r="T113" s="16">
        <v>150</v>
      </c>
      <c r="U113" s="16">
        <v>65</v>
      </c>
      <c r="V113" s="18">
        <f>SUM(F113:U113)</f>
        <v>818</v>
      </c>
    </row>
    <row r="114" spans="1:26" ht="15">
      <c r="A114" s="79">
        <v>1</v>
      </c>
      <c r="B114" s="278">
        <f>$B$3+3</f>
        <v>42537</v>
      </c>
      <c r="C114" s="66" t="s">
        <v>31</v>
      </c>
      <c r="D114" s="18" t="s">
        <v>32</v>
      </c>
      <c r="E114" s="16">
        <v>200</v>
      </c>
      <c r="F114" s="13"/>
      <c r="G114" s="13"/>
      <c r="H114" s="13"/>
      <c r="I114" s="13">
        <v>1</v>
      </c>
      <c r="J114" s="13">
        <v>1</v>
      </c>
      <c r="K114" s="13">
        <v>1</v>
      </c>
      <c r="L114" s="13">
        <v>1</v>
      </c>
      <c r="M114" s="13"/>
      <c r="N114" s="13"/>
      <c r="O114" s="13"/>
      <c r="P114" s="13"/>
      <c r="Q114" s="13"/>
      <c r="R114" s="178"/>
      <c r="S114" s="13"/>
      <c r="T114" s="13"/>
      <c r="U114" s="178"/>
      <c r="V114" s="59">
        <f>F114*$F$2+G114*$G$2+H114*$H$2+I114*$I$2+J114*$J$2+K114*$K$2+L114*$L$2+M114*$M$2+N114*$N$2+O114*$O$2+P114*$P$2+Q114*$Q$2+R114*$R$2+S114*$S$2+U114*$U$2+T114*$T$113</f>
        <v>200</v>
      </c>
      <c r="Y114" s="55" t="s">
        <v>31</v>
      </c>
      <c r="Z114" s="54" t="str">
        <f>IF(F115=1,"Γ1,","")&amp;""&amp;IF(G115=1,"Γ2,","")&amp;""&amp;IF(H115=1,"Γ3,","")&amp;""&amp;IF(I115=1,"Γ4,","")&amp;""&amp;IF(J115=1,"Γ5,","")&amp;""&amp;IF(K115=1,"Γ6,","")&amp;""&amp;IF(L115=1,"Γ7,","")&amp;""&amp;IF(M115=1,"B1,","")&amp;""&amp;IF(N115=1,"B2,","")&amp;""&amp;IF(O115=1,"B3,","")&amp;""&amp;IF(P115=1,"B4,","")&amp;""&amp;IF(Q115=1,"ΦΧ,","")&amp;""&amp;IF(R115=1,"ΚΑΜ,","")&amp;""&amp;IF(S115=1,"ΣΧ,","")&amp;""&amp;IF(T115=1,"Κ28,","")&amp;""&amp;IF(U115=1,"ΣΕΥΠ,","")</f>
        <v/>
      </c>
    </row>
    <row r="115" spans="1:26" ht="15">
      <c r="A115" s="79">
        <v>1</v>
      </c>
      <c r="B115" s="279"/>
      <c r="C115" s="67"/>
      <c r="D115" s="28" t="s">
        <v>33</v>
      </c>
      <c r="E115" s="41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78"/>
      <c r="S115" s="12"/>
      <c r="T115" s="12"/>
      <c r="U115" s="178"/>
      <c r="V115" s="59">
        <f>F115*$F$2+G115*$G$2+H115*$H$2+I115*$I$2+J115*$J$2+K115*$K$2+L115*$L$2+M115*$M$2+N115*$N$2+O115*$O$2+P115*$P$2+Q115*$Q$2+R115*$R$2+S115*$S$2+U115*$U$2+T115*$T$113</f>
        <v>0</v>
      </c>
      <c r="Y115" s="55" t="s">
        <v>36</v>
      </c>
      <c r="Z115" s="54" t="str">
        <f>IF(F120=1,"Γ1,","")&amp;""&amp;IF(G120=1,"Γ2,","")&amp;""&amp;IF(H120=1,"Γ3,","")&amp;""&amp;IF(I120=1,"Γ4,","")&amp;""&amp;IF(J120=1,"Γ5,","")&amp;""&amp;IF(K120=1,"Γ6,","")&amp;""&amp;IF(L120=1,"Γ7,","")&amp;""&amp;IF(M120=1,"B1,","")&amp;""&amp;IF(N120=1,"B2,","")&amp;""&amp;IF(O120=1,"B3,","")&amp;""&amp;IF(P120=1,"B4,","")&amp;""&amp;IF(Q120=1,"ΦΧ,","")&amp;""&amp;IF(R120=1,"ΚΑΜ,","")&amp;""&amp;IF(S120=1,"ΣΧ,","")&amp;""&amp;IF(T120=1,"Κ28,","")&amp;""&amp;IF(U120=1,"ΣΕΥΠ,","")</f>
        <v>Γ4,Γ5,Γ6,Γ7,B2,B3,B4,</v>
      </c>
    </row>
    <row r="116" spans="1:26" ht="15">
      <c r="A116" s="79">
        <v>1</v>
      </c>
      <c r="B116" s="279"/>
      <c r="C116" s="68"/>
      <c r="D116" s="18" t="s">
        <v>34</v>
      </c>
      <c r="E116" s="16">
        <v>53</v>
      </c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13"/>
      <c r="Q116" s="13">
        <v>1</v>
      </c>
      <c r="R116" s="178"/>
      <c r="S116" s="13"/>
      <c r="T116" s="13"/>
      <c r="U116" s="178"/>
      <c r="V116" s="59">
        <f>F116*$F$2+G116*$G$2+H116*$H$2+I116*$I$2+J116*$J$2+K116*$K$2+L116*$L$2+M116*$M$2+N116*$N$2+O116*$O$2+P116*$P$2+Q116*$Q$2+R116*$R$2+S116*$S$2+U116*$U$2+T116*$T$113</f>
        <v>50</v>
      </c>
      <c r="Y116" s="55" t="s">
        <v>38</v>
      </c>
      <c r="Z116" s="54" t="str">
        <f>IF(F129=1,"Γ1,","")&amp;""&amp;IF(G129=1,"Γ2,","")&amp;""&amp;IF(H129=1,"Γ3,","")&amp;""&amp;IF(I129=1,"Γ4,","")&amp;""&amp;IF(J129=1,"Γ5,","")&amp;""&amp;IF(K129=1,"Γ6,","")&amp;""&amp;IF(L129=1,"Γ7,","")&amp;""&amp;IF(M129=1,"B1,","")&amp;""&amp;IF(N129=1,"B2,","")&amp;""&amp;IF(O129=1,"B3,","")&amp;""&amp;IF(P129=1,"B4,","")&amp;""&amp;IF(Q129=1,"ΦΧ,","")&amp;""&amp;IF(R129=1,"ΚΑΜ,","")&amp;""&amp;IF(S129=1,"ΣΧ,","")&amp;""&amp;IF(T129=1,"Κ28,","")&amp;""&amp;IF(U129=1,"ΣΕΥΠ,","")</f>
        <v>B3,</v>
      </c>
    </row>
    <row r="117" spans="1:26" ht="15">
      <c r="A117" s="79">
        <v>1</v>
      </c>
      <c r="B117" s="279"/>
      <c r="C117" s="19">
        <f>E114+E115+E116+E117</f>
        <v>633</v>
      </c>
      <c r="D117" s="28" t="s">
        <v>35</v>
      </c>
      <c r="E117" s="22">
        <v>380</v>
      </c>
      <c r="F117" s="12"/>
      <c r="G117" s="12"/>
      <c r="H117" s="12"/>
      <c r="I117" s="12"/>
      <c r="J117" s="12"/>
      <c r="K117" s="12"/>
      <c r="L117" s="12"/>
      <c r="M117" s="12"/>
      <c r="N117" s="12">
        <v>1</v>
      </c>
      <c r="O117" s="12">
        <v>1</v>
      </c>
      <c r="P117" s="12">
        <v>1</v>
      </c>
      <c r="Q117" s="12"/>
      <c r="R117" s="178"/>
      <c r="S117" s="12"/>
      <c r="T117" s="12">
        <v>1</v>
      </c>
      <c r="U117" s="178"/>
      <c r="V117" s="59">
        <f>F117*$F$2+G117*$G$2+H117*$H$2+I117*$I$2+J117*$J$2+K117*$K$2+L117*$L$2+M117*$M$2+N117*$N$2+O117*$O$2+P117*$P$2+Q117*$Q$2+R117*$R$2+S117*$S$2+U117*$U$2+T117*$T$113</f>
        <v>300</v>
      </c>
      <c r="Y117" s="55" t="s">
        <v>39</v>
      </c>
      <c r="Z117" s="54" t="str">
        <f>IF(F134=1,"Γ1,","")&amp;""&amp;IF(G134=1,"Γ2,","")&amp;""&amp;IF(H134=1,"Γ3,","")&amp;""&amp;IF(I134=1,"Γ4,","")&amp;""&amp;IF(J134=1,"Γ5,","")&amp;""&amp;IF(K134=1,"Γ6,","")&amp;""&amp;IF(L134=1,"Γ7,","")&amp;""&amp;IF(M134=1,"B1,","")&amp;""&amp;IF(N134=1,"B2,","")&amp;""&amp;IF(O134=1,"B3,","")&amp;""&amp;IF(P134=1,"B4,","")&amp;""&amp;IF(Q134=1,"ΦΧ,","")&amp;""&amp;IF(R134=1,"ΚΑΜ,","")&amp;""&amp;IF(S134=1,"ΣΧ,","")&amp;""&amp;IF(T134=1,"Κ28,","")&amp;""&amp;IF(U134=1,"ΣΕΥΠ,","")</f>
        <v>Γ6,</v>
      </c>
    </row>
    <row r="118" spans="1:26" ht="15">
      <c r="A118" s="79">
        <v>1</v>
      </c>
      <c r="B118" s="279"/>
      <c r="C118" s="23"/>
      <c r="D118" s="24"/>
      <c r="E118" s="25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37"/>
      <c r="U118" s="37"/>
      <c r="V118" s="59"/>
      <c r="Y118" s="55" t="s">
        <v>41</v>
      </c>
      <c r="Z118" s="54" t="str">
        <f>IF(F143=1,"Γ1,","")&amp;""&amp;IF(G143=1,"Γ2,","")&amp;""&amp;IF(H143=1,"Γ3,","")&amp;""&amp;IF(I143=1,"Γ4,","")&amp;""&amp;IF(J143=1,"Γ5,","")&amp;""&amp;IF(K143=1,"Γ6,","")&amp;""&amp;IF(L143=1,"Γ7,","")&amp;""&amp;IF(M143=1,"B1,","")&amp;""&amp;IF(N143=1,"B2,","")&amp;""&amp;IF(O143=1,"B3,","")&amp;""&amp;IF(P143=1,"B4,","")&amp;""&amp;IF(Q143=1,"ΦΧ,","")&amp;""&amp;IF(R143=1,"ΚΑΜ,","")&amp;""&amp;IF(S143=1,"ΣΧ,","")&amp;""&amp;IF(T143=1,"Κ28,","")&amp;""&amp;IF(U143=1,"ΣΕΥΠ,","")</f>
        <v>Γ1,Γ4,Γ5,Γ6,Γ7,B2,B4,Κ28,</v>
      </c>
    </row>
    <row r="119" spans="1:26" ht="12.75">
      <c r="A119" s="79">
        <v>1</v>
      </c>
      <c r="B119" s="279"/>
      <c r="C119" s="69" t="s">
        <v>36</v>
      </c>
      <c r="D119" s="20" t="s">
        <v>32</v>
      </c>
      <c r="E119" s="16">
        <v>20</v>
      </c>
      <c r="F119" s="13">
        <v>1</v>
      </c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78"/>
      <c r="S119" s="13"/>
      <c r="T119" s="13"/>
      <c r="U119" s="178"/>
      <c r="V119" s="59">
        <f>F119*$F$2+G119*$G$2+H119*$H$2+I119*$I$2+J119*$J$2+K119*$K$2+L119*$L$2+M119*$M$2+N119*$N$2+O119*$O$2+P119*$P$2+Q119*$Q$2+R119*$R$2+S119*$S$2+U119*$U$2+T119*$T$113</f>
        <v>36</v>
      </c>
    </row>
    <row r="120" spans="1:26" ht="12.75">
      <c r="A120" s="79">
        <v>1</v>
      </c>
      <c r="B120" s="279"/>
      <c r="C120" s="70"/>
      <c r="D120" s="21" t="s">
        <v>33</v>
      </c>
      <c r="E120" s="257">
        <v>278</v>
      </c>
      <c r="F120" s="12"/>
      <c r="G120" s="12"/>
      <c r="H120" s="12"/>
      <c r="I120" s="12">
        <v>1</v>
      </c>
      <c r="J120" s="12">
        <v>1</v>
      </c>
      <c r="K120" s="12">
        <v>1</v>
      </c>
      <c r="L120" s="12">
        <v>1</v>
      </c>
      <c r="M120" s="12"/>
      <c r="N120" s="12">
        <v>1</v>
      </c>
      <c r="O120" s="12">
        <v>1</v>
      </c>
      <c r="P120" s="12">
        <v>1</v>
      </c>
      <c r="Q120" s="12"/>
      <c r="R120" s="178"/>
      <c r="S120" s="12"/>
      <c r="T120" s="12"/>
      <c r="U120" s="178"/>
      <c r="V120" s="59">
        <f>F120*$F$2+G120*$G$2+H120*$H$2+I120*$I$2+J120*$J$2+K120*$K$2+L120*$L$2+M120*$M$2+N120*$N$2+O120*$O$2+P120*$P$2+Q120*$Q$2+R120*$R$2+S120*$S$2+U120*$U$2+T120*$T$113</f>
        <v>350</v>
      </c>
    </row>
    <row r="121" spans="1:26" ht="12.75">
      <c r="A121" s="79">
        <v>1</v>
      </c>
      <c r="B121" s="279"/>
      <c r="C121" s="70"/>
      <c r="D121" s="20" t="s">
        <v>34</v>
      </c>
      <c r="E121" s="16">
        <v>50</v>
      </c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>
        <v>1</v>
      </c>
      <c r="R121" s="178"/>
      <c r="S121" s="13"/>
      <c r="T121" s="13"/>
      <c r="U121" s="178"/>
      <c r="V121" s="59">
        <f t="shared" ref="V121:V131" si="5">F121*$F$2+G121*$G$2+H121*$H$2+I121*$I$2+J121*$J$2+K121*$K$2+L121*$L$2+M121*$M$2+N121*$N$2+O121*$O$2+P121*$P$2+Q121*$Q$2+R121*$R$2+S121*$S$2+U121*$U$2+T121*$T$113</f>
        <v>50</v>
      </c>
    </row>
    <row r="122" spans="1:26" ht="12.75">
      <c r="A122" s="79">
        <v>1</v>
      </c>
      <c r="B122" s="279"/>
      <c r="C122" s="64">
        <f>E119+E120+E121+E122+E123+E124+E125+E126</f>
        <v>484</v>
      </c>
      <c r="D122" s="21" t="s">
        <v>35</v>
      </c>
      <c r="E122" s="22">
        <v>136</v>
      </c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78"/>
      <c r="S122" s="12"/>
      <c r="T122" s="12">
        <v>1</v>
      </c>
      <c r="U122" s="178"/>
      <c r="V122" s="59">
        <f t="shared" si="5"/>
        <v>150</v>
      </c>
    </row>
    <row r="123" spans="1:26" ht="12.75" hidden="1">
      <c r="A123" s="79">
        <v>1</v>
      </c>
      <c r="B123" s="279"/>
      <c r="C123" s="71" t="s">
        <v>37</v>
      </c>
      <c r="D123" s="20" t="s">
        <v>32</v>
      </c>
      <c r="E123" s="16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59">
        <f t="shared" si="5"/>
        <v>0</v>
      </c>
    </row>
    <row r="124" spans="1:26" ht="12.75" hidden="1">
      <c r="A124" s="79">
        <v>1</v>
      </c>
      <c r="B124" s="279"/>
      <c r="C124" s="72"/>
      <c r="D124" s="21" t="s">
        <v>33</v>
      </c>
      <c r="E124" s="1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59">
        <f t="shared" si="5"/>
        <v>0</v>
      </c>
    </row>
    <row r="125" spans="1:26" ht="12.75" hidden="1">
      <c r="A125" s="79">
        <v>1</v>
      </c>
      <c r="B125" s="279"/>
      <c r="C125" s="73"/>
      <c r="D125" s="20" t="s">
        <v>34</v>
      </c>
      <c r="E125" s="16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59">
        <f t="shared" si="5"/>
        <v>0</v>
      </c>
    </row>
    <row r="126" spans="1:26" ht="12.75" hidden="1">
      <c r="A126" s="79">
        <v>1</v>
      </c>
      <c r="B126" s="279"/>
      <c r="D126" s="21" t="s">
        <v>35</v>
      </c>
      <c r="E126" s="2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59">
        <f t="shared" si="5"/>
        <v>0</v>
      </c>
    </row>
    <row r="127" spans="1:26" ht="12.75">
      <c r="A127" s="79">
        <v>1</v>
      </c>
      <c r="B127" s="279"/>
      <c r="C127" s="23"/>
      <c r="D127" s="24"/>
      <c r="E127" s="25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37"/>
      <c r="U127" s="37"/>
      <c r="V127" s="59"/>
    </row>
    <row r="128" spans="1:26" ht="13.5" customHeight="1">
      <c r="A128" s="79">
        <v>1</v>
      </c>
      <c r="B128" s="279"/>
      <c r="C128" s="66" t="s">
        <v>38</v>
      </c>
      <c r="D128" s="20" t="s">
        <v>32</v>
      </c>
      <c r="E128" s="16">
        <v>75</v>
      </c>
      <c r="F128" s="13"/>
      <c r="G128" s="13"/>
      <c r="H128" s="13"/>
      <c r="I128" s="13"/>
      <c r="J128" s="13"/>
      <c r="K128" s="13"/>
      <c r="L128" s="13"/>
      <c r="M128" s="13">
        <v>1</v>
      </c>
      <c r="N128" s="13">
        <v>1</v>
      </c>
      <c r="O128" s="13"/>
      <c r="P128" s="13"/>
      <c r="Q128" s="13"/>
      <c r="R128" s="178"/>
      <c r="S128" s="13"/>
      <c r="T128" s="13"/>
      <c r="U128" s="178"/>
      <c r="V128" s="59">
        <f t="shared" si="5"/>
        <v>86</v>
      </c>
    </row>
    <row r="129" spans="1:22" ht="12.75">
      <c r="A129" s="79">
        <v>1</v>
      </c>
      <c r="B129" s="279"/>
      <c r="C129" s="67"/>
      <c r="D129" s="21" t="s">
        <v>33</v>
      </c>
      <c r="E129" s="257">
        <v>42</v>
      </c>
      <c r="F129" s="12"/>
      <c r="G129" s="12"/>
      <c r="H129" s="12"/>
      <c r="I129" s="12"/>
      <c r="J129" s="12"/>
      <c r="K129" s="12"/>
      <c r="L129" s="12"/>
      <c r="M129" s="12"/>
      <c r="N129" s="12"/>
      <c r="O129" s="12">
        <v>1</v>
      </c>
      <c r="P129" s="12"/>
      <c r="Q129" s="12"/>
      <c r="R129" s="178"/>
      <c r="S129" s="12"/>
      <c r="T129" s="12"/>
      <c r="U129" s="178"/>
      <c r="V129" s="59">
        <f t="shared" si="5"/>
        <v>50</v>
      </c>
    </row>
    <row r="130" spans="1:22" ht="12.75">
      <c r="A130" s="79">
        <v>1</v>
      </c>
      <c r="B130" s="279"/>
      <c r="C130" s="68"/>
      <c r="D130" s="20" t="s">
        <v>34</v>
      </c>
      <c r="E130" s="16">
        <v>226</v>
      </c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>
        <v>1</v>
      </c>
      <c r="Q130" s="13"/>
      <c r="R130" s="178"/>
      <c r="S130" s="13"/>
      <c r="T130" s="13">
        <v>1</v>
      </c>
      <c r="U130" s="178"/>
      <c r="V130" s="59">
        <f t="shared" si="5"/>
        <v>200</v>
      </c>
    </row>
    <row r="131" spans="1:22" ht="12.75">
      <c r="A131" s="79">
        <v>1</v>
      </c>
      <c r="B131" s="279"/>
      <c r="C131" s="19">
        <f>E128+E129+E130+E131</f>
        <v>543</v>
      </c>
      <c r="D131" s="21" t="s">
        <v>35</v>
      </c>
      <c r="E131" s="22">
        <v>200</v>
      </c>
      <c r="F131" s="12"/>
      <c r="G131" s="12"/>
      <c r="H131" s="12"/>
      <c r="I131" s="12">
        <v>1</v>
      </c>
      <c r="J131" s="12">
        <v>1</v>
      </c>
      <c r="K131" s="12"/>
      <c r="L131" s="12"/>
      <c r="M131" s="12"/>
      <c r="N131" s="12"/>
      <c r="O131" s="12"/>
      <c r="P131" s="12"/>
      <c r="Q131" s="12"/>
      <c r="R131" s="178"/>
      <c r="S131" s="12"/>
      <c r="T131" s="12"/>
      <c r="U131" s="178"/>
      <c r="V131" s="59">
        <f t="shared" si="5"/>
        <v>100</v>
      </c>
    </row>
    <row r="132" spans="1:22" ht="12.75">
      <c r="A132" s="79">
        <v>1</v>
      </c>
      <c r="B132" s="279"/>
      <c r="C132" s="23"/>
      <c r="D132" s="24"/>
      <c r="E132" s="25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37"/>
      <c r="U132" s="37"/>
      <c r="V132" s="59"/>
    </row>
    <row r="133" spans="1:22" ht="12.75">
      <c r="A133" s="79">
        <v>1</v>
      </c>
      <c r="B133" s="279"/>
      <c r="C133" s="69" t="s">
        <v>39</v>
      </c>
      <c r="D133" s="20" t="s">
        <v>32</v>
      </c>
      <c r="E133" s="16">
        <v>130</v>
      </c>
      <c r="F133" s="13">
        <v>1</v>
      </c>
      <c r="G133" s="13"/>
      <c r="H133" s="13"/>
      <c r="I133" s="13">
        <v>1</v>
      </c>
      <c r="J133" s="13">
        <v>1</v>
      </c>
      <c r="K133" s="13"/>
      <c r="L133" s="13"/>
      <c r="M133" s="13"/>
      <c r="N133" s="13"/>
      <c r="O133" s="13"/>
      <c r="P133" s="13"/>
      <c r="Q133" s="13"/>
      <c r="R133" s="178"/>
      <c r="S133" s="13"/>
      <c r="T133" s="13"/>
      <c r="U133" s="178"/>
      <c r="V133" s="59">
        <f t="shared" ref="V133:V140" si="6">F133*$F$2+G133*$G$2+H133*$H$2+I133*$I$2+J133*$J$2+K133*$K$2+L133*$L$2+M133*$M$2+N133*$N$2+O133*$O$2+P133*$P$2+Q133*$Q$2+R133*$R$2+S133*$S$2+U133*$U$2+T133*$T$113</f>
        <v>136</v>
      </c>
    </row>
    <row r="134" spans="1:22" ht="12.75">
      <c r="A134" s="79">
        <v>1</v>
      </c>
      <c r="B134" s="279"/>
      <c r="C134" s="70"/>
      <c r="D134" s="21" t="s">
        <v>33</v>
      </c>
      <c r="E134" s="257">
        <v>23</v>
      </c>
      <c r="F134" s="12"/>
      <c r="G134" s="12"/>
      <c r="H134" s="12"/>
      <c r="I134" s="12"/>
      <c r="J134" s="12"/>
      <c r="K134" s="12">
        <v>1</v>
      </c>
      <c r="L134" s="12"/>
      <c r="M134" s="12"/>
      <c r="N134" s="12"/>
      <c r="O134" s="12"/>
      <c r="P134" s="12"/>
      <c r="Q134" s="12"/>
      <c r="R134" s="178"/>
      <c r="S134" s="12"/>
      <c r="T134" s="12"/>
      <c r="U134" s="178"/>
      <c r="V134" s="59">
        <f t="shared" si="6"/>
        <v>50</v>
      </c>
    </row>
    <row r="135" spans="1:22" ht="12.75">
      <c r="A135" s="79">
        <v>1</v>
      </c>
      <c r="B135" s="279"/>
      <c r="C135" s="70"/>
      <c r="D135" s="20" t="s">
        <v>34</v>
      </c>
      <c r="E135" s="16">
        <v>68</v>
      </c>
      <c r="F135" s="13"/>
      <c r="G135" s="13"/>
      <c r="H135" s="13"/>
      <c r="I135" s="13"/>
      <c r="J135" s="13"/>
      <c r="K135" s="13"/>
      <c r="L135" s="13"/>
      <c r="M135" s="13"/>
      <c r="N135" s="13">
        <v>1</v>
      </c>
      <c r="O135" s="13">
        <v>1</v>
      </c>
      <c r="P135" s="13"/>
      <c r="Q135" s="13"/>
      <c r="R135" s="178"/>
      <c r="S135" s="13"/>
      <c r="T135" s="13"/>
      <c r="U135" s="178"/>
      <c r="V135" s="59">
        <f t="shared" si="6"/>
        <v>100</v>
      </c>
    </row>
    <row r="136" spans="1:22" ht="12.75">
      <c r="A136" s="79">
        <v>1</v>
      </c>
      <c r="B136" s="279"/>
      <c r="C136" s="64">
        <f>E133+E134+E135+E136+E137+E138+E139+E140</f>
        <v>221</v>
      </c>
      <c r="D136" s="21" t="s">
        <v>35</v>
      </c>
      <c r="E136" s="2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78"/>
      <c r="S136" s="12"/>
      <c r="T136" s="12"/>
      <c r="U136" s="178"/>
      <c r="V136" s="59">
        <f t="shared" si="6"/>
        <v>0</v>
      </c>
    </row>
    <row r="137" spans="1:22" ht="12.75" hidden="1">
      <c r="A137" s="79">
        <v>1</v>
      </c>
      <c r="B137" s="279"/>
      <c r="C137" s="71" t="s">
        <v>40</v>
      </c>
      <c r="D137" s="20" t="s">
        <v>32</v>
      </c>
      <c r="E137" s="16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59">
        <f t="shared" si="6"/>
        <v>0</v>
      </c>
    </row>
    <row r="138" spans="1:22" ht="12.75" hidden="1">
      <c r="A138" s="79">
        <v>1</v>
      </c>
      <c r="B138" s="279"/>
      <c r="C138" s="72"/>
      <c r="D138" s="21" t="s">
        <v>33</v>
      </c>
      <c r="E138" s="2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59">
        <f t="shared" si="6"/>
        <v>0</v>
      </c>
    </row>
    <row r="139" spans="1:22" ht="12.75" hidden="1">
      <c r="A139" s="79">
        <v>1</v>
      </c>
      <c r="B139" s="279"/>
      <c r="C139" s="73"/>
      <c r="D139" s="20" t="s">
        <v>34</v>
      </c>
      <c r="E139" s="16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59">
        <f t="shared" si="6"/>
        <v>0</v>
      </c>
    </row>
    <row r="140" spans="1:22" ht="12.75" hidden="1">
      <c r="A140" s="79">
        <v>1</v>
      </c>
      <c r="B140" s="279"/>
      <c r="D140" s="21" t="s">
        <v>35</v>
      </c>
      <c r="E140" s="2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59">
        <f t="shared" si="6"/>
        <v>0</v>
      </c>
    </row>
    <row r="141" spans="1:22" ht="12.75">
      <c r="A141" s="79">
        <v>1</v>
      </c>
      <c r="B141" s="279"/>
      <c r="C141" s="23"/>
      <c r="D141" s="24"/>
      <c r="E141" s="25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37"/>
      <c r="U141" s="37"/>
      <c r="V141" s="59"/>
    </row>
    <row r="142" spans="1:22" ht="12.75">
      <c r="A142" s="79">
        <v>1</v>
      </c>
      <c r="B142" s="279"/>
      <c r="C142" s="66" t="s">
        <v>41</v>
      </c>
      <c r="D142" s="20" t="s">
        <v>32</v>
      </c>
      <c r="E142" s="16"/>
      <c r="F142" s="13"/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78"/>
      <c r="S142" s="13"/>
      <c r="T142" s="13"/>
      <c r="U142" s="178"/>
      <c r="V142" s="59">
        <f>F142*$F$2+G142*$G$2+H142*$H$2+I142*$I$2+J142*$J$2+K142*$K$2+L142*$L$2+M142*$M$2+N142*$N$2+O142*$O$2+P142*$P$2+Q142*$Q$2+R142*$R$2+S142*$S$2+U142*$U$2+T142*$T$113</f>
        <v>0</v>
      </c>
    </row>
    <row r="143" spans="1:22" ht="12.75">
      <c r="A143" s="79">
        <v>1</v>
      </c>
      <c r="B143" s="279"/>
      <c r="C143" s="67"/>
      <c r="D143" s="21" t="s">
        <v>33</v>
      </c>
      <c r="E143" s="257">
        <v>451</v>
      </c>
      <c r="F143" s="12">
        <v>1</v>
      </c>
      <c r="G143" s="12"/>
      <c r="H143" s="12"/>
      <c r="I143" s="12">
        <v>1</v>
      </c>
      <c r="J143" s="12">
        <v>1</v>
      </c>
      <c r="K143" s="12">
        <v>1</v>
      </c>
      <c r="L143" s="12">
        <v>1</v>
      </c>
      <c r="M143" s="12"/>
      <c r="N143" s="12">
        <v>1</v>
      </c>
      <c r="O143" s="12"/>
      <c r="P143" s="12">
        <v>1</v>
      </c>
      <c r="Q143" s="12"/>
      <c r="R143" s="178"/>
      <c r="S143" s="12"/>
      <c r="T143" s="12">
        <v>1</v>
      </c>
      <c r="U143" s="178"/>
      <c r="V143" s="59">
        <f>F143*$F$2+G143*$G$2+H143*$H$2+I143*$I$2+J143*$J$2+K143*$K$2+L143*$L$2+M143*$M$2+N143*$N$2+O143*$O$2+P143*$P$2+Q143*$Q$2+R143*$R$2+S143*$S$2+U143*$U$2+T143*$T$113</f>
        <v>486</v>
      </c>
    </row>
    <row r="144" spans="1:22" ht="12.75">
      <c r="A144" s="79">
        <v>1</v>
      </c>
      <c r="B144" s="279"/>
      <c r="C144" s="68"/>
      <c r="D144" s="20" t="s">
        <v>34</v>
      </c>
      <c r="E144" s="16">
        <v>45</v>
      </c>
      <c r="F144" s="13"/>
      <c r="G144" s="13"/>
      <c r="H144" s="13"/>
      <c r="I144" s="13"/>
      <c r="J144" s="13"/>
      <c r="K144" s="13"/>
      <c r="L144" s="13"/>
      <c r="M144" s="13"/>
      <c r="N144" s="13"/>
      <c r="O144" s="13">
        <v>1</v>
      </c>
      <c r="P144" s="13"/>
      <c r="Q144" s="13"/>
      <c r="R144" s="178"/>
      <c r="S144" s="13"/>
      <c r="T144" s="13"/>
      <c r="U144" s="178"/>
      <c r="V144" s="59">
        <f>F144*$F$2+G144*$G$2+H144*$H$2+I144*$I$2+J144*$J$2+K144*$K$2+L144*$L$2+M144*$M$2+N144*$N$2+O144*$O$2+P144*$P$2+Q144*$Q$2+R144*$R$2+S144*$S$2+U144*$U$2+T144*$T$113</f>
        <v>50</v>
      </c>
    </row>
    <row r="145" spans="1:26" ht="12.75">
      <c r="A145" s="79">
        <v>1</v>
      </c>
      <c r="B145" s="279"/>
      <c r="C145" s="19">
        <f>E142+E143+E144+E145</f>
        <v>496</v>
      </c>
      <c r="D145" s="21" t="s">
        <v>35</v>
      </c>
      <c r="E145" s="2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78"/>
      <c r="S145" s="12"/>
      <c r="T145" s="12"/>
      <c r="U145" s="178"/>
      <c r="V145" s="59">
        <f>F145*$F$2+G145*$G$2+H145*$H$2+I145*$I$2+J145*$J$2+K145*$K$2+L145*$L$2+M145*$M$2+N145*$N$2+O145*$O$2+P145*$P$2+Q145*$Q$2+R145*$R$2+S145*$S$2+U145*$U$2+T145*$T$113</f>
        <v>0</v>
      </c>
    </row>
    <row r="146" spans="1:26" ht="15" customHeight="1">
      <c r="A146" s="79">
        <v>1</v>
      </c>
      <c r="B146" s="193"/>
      <c r="C146" s="23"/>
      <c r="D146" s="24"/>
      <c r="E146" s="25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37"/>
      <c r="U146" s="37"/>
      <c r="V146" s="59"/>
    </row>
    <row r="147" spans="1:26" s="33" customFormat="1" ht="15" customHeight="1">
      <c r="A147" s="79">
        <v>1</v>
      </c>
      <c r="B147" s="194"/>
      <c r="C147" s="75"/>
      <c r="E147" s="35"/>
      <c r="V147" s="63"/>
      <c r="W147" s="8"/>
    </row>
    <row r="148" spans="1:26" s="33" customFormat="1" ht="15" customHeight="1">
      <c r="A148" s="79">
        <v>1</v>
      </c>
      <c r="B148" s="196"/>
      <c r="C148" s="177"/>
      <c r="D148" s="3"/>
      <c r="E148" s="4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V148" s="63"/>
      <c r="W148" s="8"/>
    </row>
    <row r="149" spans="1:26" ht="12.75">
      <c r="A149" s="79">
        <v>1</v>
      </c>
      <c r="B149" s="288"/>
      <c r="C149" s="280" t="s">
        <v>13</v>
      </c>
      <c r="D149" s="280" t="s">
        <v>14</v>
      </c>
      <c r="E149" s="286" t="s">
        <v>15</v>
      </c>
      <c r="F149" s="16" t="s">
        <v>16</v>
      </c>
      <c r="G149" s="16" t="s">
        <v>17</v>
      </c>
      <c r="H149" s="16" t="s">
        <v>18</v>
      </c>
      <c r="I149" s="16" t="s">
        <v>19</v>
      </c>
      <c r="J149" s="16" t="s">
        <v>20</v>
      </c>
      <c r="K149" s="16" t="s">
        <v>21</v>
      </c>
      <c r="L149" s="16" t="s">
        <v>22</v>
      </c>
      <c r="M149" s="16" t="s">
        <v>23</v>
      </c>
      <c r="N149" s="16" t="s">
        <v>24</v>
      </c>
      <c r="O149" s="16" t="s">
        <v>25</v>
      </c>
      <c r="P149" s="16" t="s">
        <v>26</v>
      </c>
      <c r="Q149" s="16" t="s">
        <v>27</v>
      </c>
      <c r="R149" s="16" t="s">
        <v>28</v>
      </c>
      <c r="S149" s="16" t="s">
        <v>29</v>
      </c>
      <c r="T149" s="16" t="s">
        <v>134</v>
      </c>
      <c r="U149" s="17" t="s">
        <v>30</v>
      </c>
      <c r="V149" s="18"/>
    </row>
    <row r="150" spans="1:26" ht="12.75">
      <c r="A150" s="79">
        <v>1</v>
      </c>
      <c r="B150" s="288"/>
      <c r="C150" s="280"/>
      <c r="D150" s="280"/>
      <c r="E150" s="286"/>
      <c r="F150" s="16">
        <v>36</v>
      </c>
      <c r="G150" s="16">
        <v>20</v>
      </c>
      <c r="H150" s="16">
        <v>20</v>
      </c>
      <c r="I150" s="16">
        <v>50</v>
      </c>
      <c r="J150" s="16">
        <v>50</v>
      </c>
      <c r="K150" s="16">
        <v>50</v>
      </c>
      <c r="L150" s="16">
        <v>50</v>
      </c>
      <c r="M150" s="16">
        <v>36</v>
      </c>
      <c r="N150" s="16">
        <v>50</v>
      </c>
      <c r="O150" s="16">
        <v>50</v>
      </c>
      <c r="P150" s="16">
        <v>50</v>
      </c>
      <c r="Q150" s="16">
        <v>50</v>
      </c>
      <c r="R150" s="16">
        <v>65</v>
      </c>
      <c r="S150" s="16">
        <v>26</v>
      </c>
      <c r="T150" s="16">
        <v>150</v>
      </c>
      <c r="U150" s="16">
        <v>65</v>
      </c>
      <c r="V150" s="18">
        <f>SUM(F150:U150)</f>
        <v>818</v>
      </c>
      <c r="W150" s="8" t="s">
        <v>243</v>
      </c>
    </row>
    <row r="151" spans="1:26" ht="15">
      <c r="A151" s="79">
        <v>1</v>
      </c>
      <c r="B151" s="276">
        <f>$B$3+4</f>
        <v>42538</v>
      </c>
      <c r="C151" s="66" t="s">
        <v>31</v>
      </c>
      <c r="D151" s="20" t="s">
        <v>32</v>
      </c>
      <c r="E151" s="16">
        <v>50</v>
      </c>
      <c r="F151" s="13"/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>
        <v>1</v>
      </c>
      <c r="R151" s="178"/>
      <c r="S151" s="13"/>
      <c r="T151" s="13"/>
      <c r="U151" s="178"/>
      <c r="V151" s="59">
        <f>F151*$F$2+G151*$G$2+H151*$H$2+I151*$I$2+J151*$J$2+K151*$K$2+L151*$L$2+M151*$M$2+N151*$N$2+O151*$O$2+P151*$P$2+Q151*$Q$2+R151*$R$2+S151*$S$2+U151*$U$2+T151*$T$150</f>
        <v>50</v>
      </c>
      <c r="Y151" s="55" t="s">
        <v>31</v>
      </c>
      <c r="Z151" s="54" t="str">
        <f>IF(F152=1,"Γ1,","")&amp;""&amp;IF(G152=1,"Γ2,","")&amp;""&amp;IF(H152=1,"Γ3,","")&amp;""&amp;IF(I152=1,"Γ4,","")&amp;""&amp;IF(J152=1,"Γ5,","")&amp;""&amp;IF(K152=1,"Γ6,","")&amp;""&amp;IF(L152=1,"Γ7,","")&amp;""&amp;IF(M152=1,"B1,","")&amp;""&amp;IF(N152=1,"B2,","")&amp;""&amp;IF(O152=1,"B3,","")&amp;""&amp;IF(P152=1,"B4,","")&amp;""&amp;IF(Q152=1,"ΦΧ,","")&amp;""&amp;IF(R152=1,"ΚΑΜ,","")&amp;""&amp;IF(S152=1,"ΣΧ,","")&amp;""&amp;IF(T152=1,"Κ28,","")&amp;""&amp;IF(U152=1,"ΣΕΥΠ,","")</f>
        <v>Γ1,Γ4,Γ5,</v>
      </c>
    </row>
    <row r="152" spans="1:26" ht="15">
      <c r="A152" s="79">
        <v>1</v>
      </c>
      <c r="B152" s="277"/>
      <c r="C152" s="67"/>
      <c r="D152" s="21" t="s">
        <v>33</v>
      </c>
      <c r="E152" s="256">
        <v>108</v>
      </c>
      <c r="F152" s="12">
        <v>1</v>
      </c>
      <c r="G152" s="12"/>
      <c r="H152" s="12"/>
      <c r="I152" s="12">
        <v>1</v>
      </c>
      <c r="J152" s="12">
        <v>1</v>
      </c>
      <c r="K152" s="12"/>
      <c r="L152" s="12"/>
      <c r="M152" s="12"/>
      <c r="N152" s="12"/>
      <c r="O152" s="12"/>
      <c r="P152" s="12"/>
      <c r="Q152" s="12"/>
      <c r="R152" s="178"/>
      <c r="S152" s="12"/>
      <c r="T152" s="12"/>
      <c r="U152" s="178"/>
      <c r="V152" s="59">
        <f t="shared" ref="V152:V182" si="7">F152*$F$2+G152*$G$2+H152*$H$2+I152*$I$2+J152*$J$2+K152*$K$2+L152*$L$2+M152*$M$2+N152*$N$2+O152*$O$2+P152*$P$2+Q152*$Q$2+R152*$R$2+S152*$S$2+U152*$U$2+T152*$T$150</f>
        <v>136</v>
      </c>
      <c r="Y152" s="55" t="s">
        <v>36</v>
      </c>
      <c r="Z152" s="54" t="str">
        <f>IF(F157=1,"Γ1,","")&amp;""&amp;IF(G157=1,"Γ2,","")&amp;""&amp;IF(H157=1,"Γ3,","")&amp;""&amp;IF(I157=1,"Γ4,","")&amp;""&amp;IF(J157=1,"Γ5,","")&amp;""&amp;IF(K157=1,"Γ6,","")&amp;""&amp;IF(L157=1,"Γ7,","")&amp;""&amp;IF(M157=1,"B1,","")&amp;""&amp;IF(N157=1,"B2,","")&amp;""&amp;IF(O157=1,"B3,","")&amp;""&amp;IF(P157=1,"B4,","")&amp;""&amp;IF(Q157=1,"ΦΧ,","")&amp;""&amp;IF(R157=1,"ΚΑΜ,","")&amp;""&amp;IF(S157=1,"ΣΧ,","")&amp;""&amp;IF(T157=1,"Κ28,","")&amp;""&amp;IF(U157=1,"ΣΕΥΠ,","")</f>
        <v/>
      </c>
    </row>
    <row r="153" spans="1:26" ht="15">
      <c r="A153" s="79">
        <v>1</v>
      </c>
      <c r="B153" s="277"/>
      <c r="C153" s="68"/>
      <c r="D153" s="20" t="s">
        <v>34</v>
      </c>
      <c r="E153" s="16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78"/>
      <c r="S153" s="13"/>
      <c r="T153" s="13"/>
      <c r="U153" s="178"/>
      <c r="V153" s="59">
        <f t="shared" si="7"/>
        <v>0</v>
      </c>
      <c r="Y153" s="55" t="s">
        <v>38</v>
      </c>
      <c r="Z153" s="54" t="str">
        <f>IF(F166=1,"Γ1,","")&amp;""&amp;IF(G166=1,"Γ2,","")&amp;""&amp;IF(H166=1,"Γ3,","")&amp;""&amp;IF(I166=1,"Γ4,","")&amp;""&amp;IF(J166=1,"Γ5,","")&amp;""&amp;IF(K166=1,"Γ6,","")&amp;""&amp;IF(L166=1,"Γ7,","")&amp;""&amp;IF(M166=1,"B1,","")&amp;""&amp;IF(N166=1,"B2,","")&amp;""&amp;IF(O166=1,"B3,","")&amp;""&amp;IF(P166=1,"B4,","")&amp;""&amp;IF(Q166=1,"ΦΧ,","")&amp;""&amp;IF(R166=1,"ΚΑΜ,","")&amp;""&amp;IF(S166=1,"ΣΧ,","")&amp;""&amp;IF(T166=1,"Κ28,","")&amp;""&amp;IF(U166=1,"ΣΕΥΠ,","")</f>
        <v>Γ4,</v>
      </c>
    </row>
    <row r="154" spans="1:26" ht="15">
      <c r="A154" s="79">
        <v>1</v>
      </c>
      <c r="B154" s="277"/>
      <c r="C154" s="19">
        <f>E151+E152+E153+E154</f>
        <v>538</v>
      </c>
      <c r="D154" s="21" t="s">
        <v>35</v>
      </c>
      <c r="E154" s="22">
        <v>380</v>
      </c>
      <c r="F154" s="12"/>
      <c r="G154" s="12"/>
      <c r="H154" s="12"/>
      <c r="I154" s="12"/>
      <c r="J154" s="12"/>
      <c r="K154" s="12">
        <v>1</v>
      </c>
      <c r="L154" s="12">
        <v>1</v>
      </c>
      <c r="M154" s="12">
        <v>1</v>
      </c>
      <c r="N154" s="12">
        <v>1</v>
      </c>
      <c r="O154" s="12">
        <v>1</v>
      </c>
      <c r="P154" s="12">
        <v>1</v>
      </c>
      <c r="Q154" s="12"/>
      <c r="R154" s="178"/>
      <c r="S154" s="12"/>
      <c r="T154" s="12"/>
      <c r="U154" s="178"/>
      <c r="V154" s="59">
        <f t="shared" si="7"/>
        <v>286</v>
      </c>
      <c r="Y154" s="55" t="s">
        <v>39</v>
      </c>
      <c r="Z154" s="54" t="str">
        <f>IF(F171=1,"Γ1,","")&amp;""&amp;IF(G171=1,"Γ2,","")&amp;""&amp;IF(H171=1,"Γ3,","")&amp;""&amp;IF(I171=1,"Γ4,","")&amp;""&amp;IF(J171=1,"Γ5,","")&amp;""&amp;IF(K171=1,"Γ6,","")&amp;""&amp;IF(L171=1,"Γ7,","")&amp;""&amp;IF(M171=1,"B1,","")&amp;""&amp;IF(N171=1,"B2,","")&amp;""&amp;IF(O171=1,"B3,","")&amp;""&amp;IF(P171=1,"B4,","")&amp;""&amp;IF(Q171=1,"ΦΧ,","")&amp;""&amp;IF(R171=1,"ΚΑΜ,","")&amp;""&amp;IF(S171=1,"ΣΧ,","")&amp;""&amp;IF(T171=1,"Κ28,","")&amp;""&amp;IF(U171=1,"ΣΕΥΠ,","")</f>
        <v>Γ4,Γ5,Γ6,Γ7,B2,B3,</v>
      </c>
    </row>
    <row r="155" spans="1:26" ht="15">
      <c r="A155" s="79">
        <v>1</v>
      </c>
      <c r="B155" s="277"/>
      <c r="C155" s="23"/>
      <c r="D155" s="24"/>
      <c r="E155" s="25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37"/>
      <c r="U155" s="37"/>
      <c r="V155" s="59"/>
      <c r="Y155" s="55" t="s">
        <v>41</v>
      </c>
      <c r="Z155" s="54" t="str">
        <f>IF(F180=1,"Γ1,","")&amp;""&amp;IF(G180=1,"Γ2,","")&amp;""&amp;IF(H180=1,"Γ3,","")&amp;""&amp;IF(I180=1,"Γ4,","")&amp;""&amp;IF(J180=1,"Γ5,","")&amp;""&amp;IF(K180=1,"Γ6,","")&amp;""&amp;IF(L180=1,"Γ7,","")&amp;""&amp;IF(M180=1,"B1,","")&amp;""&amp;IF(N180=1,"B2,","")&amp;""&amp;IF(O180=1,"B3,","")&amp;""&amp;IF(P180=1,"B4,","")&amp;""&amp;IF(Q180=1,"ΦΧ,","")&amp;""&amp;IF(R180=1,"ΚΑΜ,","")&amp;""&amp;IF(S180=1,"ΣΧ,","")&amp;""&amp;IF(T180=1,"Κ28,","")&amp;""&amp;IF(U180=1,"ΣΕΥΠ,","")</f>
        <v>Γ4,Γ5,Γ6,Γ7,Κ28,</v>
      </c>
    </row>
    <row r="156" spans="1:26" ht="12.75">
      <c r="A156" s="79">
        <v>1</v>
      </c>
      <c r="B156" s="277"/>
      <c r="C156" s="69" t="s">
        <v>36</v>
      </c>
      <c r="D156" s="20" t="s">
        <v>32</v>
      </c>
      <c r="E156" s="16">
        <v>20</v>
      </c>
      <c r="F156" s="13"/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>
        <v>1</v>
      </c>
      <c r="R156" s="178"/>
      <c r="S156" s="13"/>
      <c r="T156" s="13"/>
      <c r="U156" s="178"/>
      <c r="V156" s="59">
        <f t="shared" si="7"/>
        <v>50</v>
      </c>
    </row>
    <row r="157" spans="1:26" ht="12.75">
      <c r="A157" s="79">
        <v>1</v>
      </c>
      <c r="B157" s="277"/>
      <c r="C157" s="70"/>
      <c r="D157" s="21" t="s">
        <v>33</v>
      </c>
      <c r="E157" s="40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78"/>
      <c r="S157" s="12"/>
      <c r="T157" s="12"/>
      <c r="U157" s="178"/>
      <c r="V157" s="59">
        <f t="shared" si="7"/>
        <v>0</v>
      </c>
      <c r="W157" s="8" t="s">
        <v>243</v>
      </c>
    </row>
    <row r="158" spans="1:26" ht="12.75">
      <c r="A158" s="79">
        <v>1</v>
      </c>
      <c r="B158" s="277"/>
      <c r="C158" s="70"/>
      <c r="D158" s="20" t="s">
        <v>34</v>
      </c>
      <c r="E158" s="16">
        <v>168</v>
      </c>
      <c r="F158" s="13">
        <v>1</v>
      </c>
      <c r="G158" s="13"/>
      <c r="H158" s="13"/>
      <c r="I158" s="13"/>
      <c r="J158" s="13"/>
      <c r="K158" s="13"/>
      <c r="L158" s="13"/>
      <c r="M158" s="13"/>
      <c r="N158" s="13">
        <v>1</v>
      </c>
      <c r="O158" s="13">
        <v>1</v>
      </c>
      <c r="P158" s="13">
        <v>1</v>
      </c>
      <c r="Q158" s="13"/>
      <c r="R158" s="178"/>
      <c r="S158" s="13"/>
      <c r="T158" s="13"/>
      <c r="U158" s="178"/>
      <c r="V158" s="59">
        <f t="shared" si="7"/>
        <v>186</v>
      </c>
    </row>
    <row r="159" spans="1:26" ht="12.75">
      <c r="A159" s="79">
        <v>1</v>
      </c>
      <c r="B159" s="277"/>
      <c r="C159" s="64">
        <f>E156+E157+E158+E159+E160+E161+E162+E163</f>
        <v>566</v>
      </c>
      <c r="D159" s="21" t="s">
        <v>35</v>
      </c>
      <c r="E159" s="22">
        <v>378</v>
      </c>
      <c r="F159" s="12"/>
      <c r="G159" s="12"/>
      <c r="H159" s="12"/>
      <c r="I159" s="12">
        <v>1</v>
      </c>
      <c r="J159" s="12">
        <v>1</v>
      </c>
      <c r="K159" s="12"/>
      <c r="L159" s="12"/>
      <c r="M159" s="12"/>
      <c r="N159" s="12"/>
      <c r="O159" s="12"/>
      <c r="P159" s="12"/>
      <c r="Q159" s="12"/>
      <c r="R159" s="178"/>
      <c r="S159" s="12"/>
      <c r="T159" s="12"/>
      <c r="U159" s="178"/>
      <c r="V159" s="59">
        <f t="shared" si="7"/>
        <v>100</v>
      </c>
    </row>
    <row r="160" spans="1:26" ht="12.75" hidden="1">
      <c r="A160" s="79">
        <v>1</v>
      </c>
      <c r="B160" s="277"/>
      <c r="C160" s="71" t="s">
        <v>37</v>
      </c>
      <c r="D160" s="20" t="s">
        <v>32</v>
      </c>
      <c r="E160" s="16"/>
      <c r="F160" s="13"/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59">
        <f t="shared" si="7"/>
        <v>0</v>
      </c>
    </row>
    <row r="161" spans="1:23" ht="12.75" hidden="1">
      <c r="A161" s="79">
        <v>1</v>
      </c>
      <c r="B161" s="277"/>
      <c r="C161" s="72"/>
      <c r="D161" s="21" t="s">
        <v>33</v>
      </c>
      <c r="E161" s="2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59">
        <f t="shared" si="7"/>
        <v>0</v>
      </c>
    </row>
    <row r="162" spans="1:23" ht="12.75" hidden="1">
      <c r="A162" s="79">
        <v>1</v>
      </c>
      <c r="B162" s="277"/>
      <c r="C162" s="73"/>
      <c r="D162" s="20" t="s">
        <v>34</v>
      </c>
      <c r="E162" s="16"/>
      <c r="F162" s="13"/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59">
        <f t="shared" si="7"/>
        <v>0</v>
      </c>
    </row>
    <row r="163" spans="1:23" ht="12.75" hidden="1">
      <c r="A163" s="79">
        <v>1</v>
      </c>
      <c r="B163" s="277"/>
      <c r="D163" s="21" t="s">
        <v>35</v>
      </c>
      <c r="E163" s="2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59">
        <f t="shared" si="7"/>
        <v>0</v>
      </c>
    </row>
    <row r="164" spans="1:23" ht="12.75">
      <c r="A164" s="79">
        <v>1</v>
      </c>
      <c r="B164" s="277"/>
      <c r="C164" s="23"/>
      <c r="D164" s="24"/>
      <c r="E164" s="25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37"/>
      <c r="U164" s="37"/>
      <c r="V164" s="59"/>
    </row>
    <row r="165" spans="1:23" ht="12.75">
      <c r="A165" s="79">
        <v>1</v>
      </c>
      <c r="B165" s="277"/>
      <c r="C165" s="66" t="s">
        <v>38</v>
      </c>
      <c r="D165" s="20" t="s">
        <v>32</v>
      </c>
      <c r="E165" s="16">
        <v>60</v>
      </c>
      <c r="F165" s="13">
        <v>1</v>
      </c>
      <c r="G165" s="13"/>
      <c r="H165" s="13"/>
      <c r="I165" s="13"/>
      <c r="J165" s="13">
        <v>1</v>
      </c>
      <c r="K165" s="13"/>
      <c r="L165" s="13"/>
      <c r="M165" s="13"/>
      <c r="N165" s="13"/>
      <c r="O165" s="13"/>
      <c r="P165" s="13"/>
      <c r="Q165" s="13"/>
      <c r="R165" s="178"/>
      <c r="S165" s="13"/>
      <c r="T165" s="13"/>
      <c r="U165" s="178"/>
      <c r="V165" s="59">
        <f t="shared" si="7"/>
        <v>86</v>
      </c>
    </row>
    <row r="166" spans="1:23" ht="12.75">
      <c r="A166" s="79">
        <v>1</v>
      </c>
      <c r="B166" s="277"/>
      <c r="C166" s="67"/>
      <c r="D166" s="21" t="s">
        <v>33</v>
      </c>
      <c r="E166" s="255">
        <v>12</v>
      </c>
      <c r="F166" s="12"/>
      <c r="G166" s="12"/>
      <c r="H166" s="12"/>
      <c r="I166" s="12">
        <v>1</v>
      </c>
      <c r="J166" s="12"/>
      <c r="K166" s="12"/>
      <c r="L166" s="12"/>
      <c r="M166" s="12"/>
      <c r="N166" s="12"/>
      <c r="O166" s="12"/>
      <c r="P166" s="12"/>
      <c r="Q166" s="12"/>
      <c r="R166" s="178"/>
      <c r="S166" s="12"/>
      <c r="T166" s="12"/>
      <c r="U166" s="178"/>
      <c r="V166" s="59">
        <f t="shared" si="7"/>
        <v>50</v>
      </c>
      <c r="W166" s="8" t="s">
        <v>243</v>
      </c>
    </row>
    <row r="167" spans="1:23" ht="12.75">
      <c r="A167" s="79">
        <v>1</v>
      </c>
      <c r="B167" s="277"/>
      <c r="C167" s="68"/>
      <c r="D167" s="20" t="s">
        <v>34</v>
      </c>
      <c r="E167" s="16">
        <v>200</v>
      </c>
      <c r="F167" s="13"/>
      <c r="G167" s="13"/>
      <c r="H167" s="13"/>
      <c r="I167" s="13"/>
      <c r="J167" s="13"/>
      <c r="K167" s="13"/>
      <c r="L167" s="13"/>
      <c r="M167" s="13">
        <v>1</v>
      </c>
      <c r="N167" s="13">
        <v>1</v>
      </c>
      <c r="O167" s="13">
        <v>1</v>
      </c>
      <c r="P167" s="13">
        <v>1</v>
      </c>
      <c r="Q167" s="13">
        <v>1</v>
      </c>
      <c r="R167" s="178"/>
      <c r="S167" s="13"/>
      <c r="T167" s="13"/>
      <c r="U167" s="178"/>
      <c r="V167" s="59">
        <f t="shared" si="7"/>
        <v>236</v>
      </c>
    </row>
    <row r="168" spans="1:23" ht="12.75">
      <c r="A168" s="79">
        <v>1</v>
      </c>
      <c r="B168" s="277"/>
      <c r="C168" s="19">
        <f>E165+E166+E167+E168</f>
        <v>336</v>
      </c>
      <c r="D168" s="21" t="s">
        <v>35</v>
      </c>
      <c r="E168" s="22">
        <v>64</v>
      </c>
      <c r="F168" s="12"/>
      <c r="G168" s="12"/>
      <c r="H168" s="12"/>
      <c r="I168" s="12"/>
      <c r="J168" s="12"/>
      <c r="K168" s="12"/>
      <c r="L168" s="12">
        <v>1</v>
      </c>
      <c r="M168" s="12"/>
      <c r="N168" s="12"/>
      <c r="O168" s="12"/>
      <c r="P168" s="12"/>
      <c r="Q168" s="12"/>
      <c r="R168" s="178"/>
      <c r="S168" s="12"/>
      <c r="T168" s="12"/>
      <c r="U168" s="178"/>
      <c r="V168" s="59">
        <f t="shared" si="7"/>
        <v>50</v>
      </c>
    </row>
    <row r="169" spans="1:23" ht="12.75">
      <c r="A169" s="79">
        <v>1</v>
      </c>
      <c r="B169" s="277"/>
      <c r="C169" s="23"/>
      <c r="D169" s="24"/>
      <c r="E169" s="25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37"/>
      <c r="U169" s="37"/>
      <c r="V169" s="59"/>
    </row>
    <row r="170" spans="1:23" ht="12.75">
      <c r="A170" s="79">
        <v>1</v>
      </c>
      <c r="B170" s="277"/>
      <c r="C170" s="69" t="s">
        <v>39</v>
      </c>
      <c r="D170" s="20" t="s">
        <v>32</v>
      </c>
      <c r="E170" s="16"/>
      <c r="F170" s="13"/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78"/>
      <c r="S170" s="13"/>
      <c r="T170" s="13"/>
      <c r="U170" s="178"/>
      <c r="V170" s="59">
        <f t="shared" si="7"/>
        <v>0</v>
      </c>
    </row>
    <row r="171" spans="1:23" ht="12.75">
      <c r="A171" s="79">
        <v>1</v>
      </c>
      <c r="B171" s="277"/>
      <c r="C171" s="70"/>
      <c r="D171" s="21" t="s">
        <v>33</v>
      </c>
      <c r="E171" s="260">
        <v>257</v>
      </c>
      <c r="F171" s="12"/>
      <c r="G171" s="12"/>
      <c r="H171" s="12"/>
      <c r="I171" s="12">
        <v>1</v>
      </c>
      <c r="J171" s="12">
        <v>1</v>
      </c>
      <c r="K171" s="12">
        <v>1</v>
      </c>
      <c r="L171" s="12">
        <v>1</v>
      </c>
      <c r="M171" s="12"/>
      <c r="N171" s="12">
        <v>1</v>
      </c>
      <c r="O171" s="12">
        <v>1</v>
      </c>
      <c r="P171" s="12"/>
      <c r="Q171" s="12"/>
      <c r="R171" s="178"/>
      <c r="S171" s="12"/>
      <c r="T171" s="12"/>
      <c r="U171" s="178"/>
      <c r="V171" s="59">
        <f t="shared" si="7"/>
        <v>300</v>
      </c>
      <c r="W171" s="7" t="s">
        <v>230</v>
      </c>
    </row>
    <row r="172" spans="1:23" ht="12.75">
      <c r="A172" s="79">
        <v>1</v>
      </c>
      <c r="B172" s="277"/>
      <c r="C172" s="70"/>
      <c r="D172" s="20" t="s">
        <v>34</v>
      </c>
      <c r="E172" s="16">
        <v>50</v>
      </c>
      <c r="F172" s="13"/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>
        <v>1</v>
      </c>
      <c r="R172" s="178"/>
      <c r="S172" s="13"/>
      <c r="T172" s="13"/>
      <c r="U172" s="178"/>
      <c r="V172" s="59">
        <f t="shared" si="7"/>
        <v>50</v>
      </c>
    </row>
    <row r="173" spans="1:23" ht="12.75">
      <c r="A173" s="79">
        <v>1</v>
      </c>
      <c r="B173" s="277"/>
      <c r="C173" s="64">
        <f>E170+E171+E172+E173+E174+E175+E176+E177</f>
        <v>355</v>
      </c>
      <c r="D173" s="21" t="s">
        <v>35</v>
      </c>
      <c r="E173" s="22">
        <v>48</v>
      </c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>
        <v>1</v>
      </c>
      <c r="Q173" s="12"/>
      <c r="R173" s="178"/>
      <c r="S173" s="12"/>
      <c r="T173" s="12"/>
      <c r="U173" s="178"/>
      <c r="V173" s="59">
        <f t="shared" si="7"/>
        <v>50</v>
      </c>
    </row>
    <row r="174" spans="1:23" ht="12.75" hidden="1">
      <c r="A174" s="79">
        <v>1</v>
      </c>
      <c r="B174" s="277"/>
      <c r="C174" s="71" t="s">
        <v>40</v>
      </c>
      <c r="D174" s="20" t="s">
        <v>32</v>
      </c>
      <c r="E174" s="16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59">
        <f t="shared" si="7"/>
        <v>0</v>
      </c>
    </row>
    <row r="175" spans="1:23" ht="12.75" hidden="1">
      <c r="A175" s="79">
        <v>1</v>
      </c>
      <c r="B175" s="277"/>
      <c r="C175" s="72"/>
      <c r="D175" s="21" t="s">
        <v>33</v>
      </c>
      <c r="E175" s="2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59">
        <f t="shared" si="7"/>
        <v>0</v>
      </c>
    </row>
    <row r="176" spans="1:23" ht="12.75" hidden="1">
      <c r="A176" s="79">
        <v>1</v>
      </c>
      <c r="B176" s="277"/>
      <c r="C176" s="73"/>
      <c r="D176" s="20" t="s">
        <v>34</v>
      </c>
      <c r="E176" s="16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59">
        <f t="shared" si="7"/>
        <v>0</v>
      </c>
    </row>
    <row r="177" spans="1:26" ht="12.75" hidden="1">
      <c r="A177" s="79">
        <v>1</v>
      </c>
      <c r="B177" s="277"/>
      <c r="D177" s="21" t="s">
        <v>35</v>
      </c>
      <c r="E177" s="2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59">
        <f t="shared" si="7"/>
        <v>0</v>
      </c>
    </row>
    <row r="178" spans="1:26" ht="12.75">
      <c r="A178" s="79">
        <v>1</v>
      </c>
      <c r="B178" s="277"/>
      <c r="C178" s="23"/>
      <c r="D178" s="24"/>
      <c r="E178" s="25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37"/>
      <c r="U178" s="37"/>
      <c r="V178" s="59"/>
    </row>
    <row r="179" spans="1:26" ht="12.75">
      <c r="A179" s="79">
        <v>1</v>
      </c>
      <c r="B179" s="277"/>
      <c r="C179" s="66" t="s">
        <v>41</v>
      </c>
      <c r="D179" s="20" t="s">
        <v>32</v>
      </c>
      <c r="E179" s="16"/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78"/>
      <c r="S179" s="13"/>
      <c r="T179" s="13"/>
      <c r="U179" s="178"/>
      <c r="V179" s="59">
        <f t="shared" si="7"/>
        <v>0</v>
      </c>
    </row>
    <row r="180" spans="1:26" ht="12.75">
      <c r="A180" s="79">
        <v>1</v>
      </c>
      <c r="B180" s="277"/>
      <c r="C180" s="67"/>
      <c r="D180" s="21" t="s">
        <v>33</v>
      </c>
      <c r="E180" s="259">
        <v>336</v>
      </c>
      <c r="F180" s="12"/>
      <c r="G180" s="12"/>
      <c r="H180" s="12"/>
      <c r="I180" s="12">
        <v>1</v>
      </c>
      <c r="J180" s="12">
        <v>1</v>
      </c>
      <c r="K180" s="12">
        <v>1</v>
      </c>
      <c r="L180" s="12">
        <v>1</v>
      </c>
      <c r="M180" s="12"/>
      <c r="N180" s="12"/>
      <c r="O180" s="12"/>
      <c r="P180" s="12"/>
      <c r="Q180" s="12"/>
      <c r="R180" s="178"/>
      <c r="S180" s="12"/>
      <c r="T180" s="12">
        <v>1</v>
      </c>
      <c r="U180" s="178"/>
      <c r="V180" s="59">
        <f t="shared" si="7"/>
        <v>350</v>
      </c>
    </row>
    <row r="181" spans="1:26" ht="12.75">
      <c r="A181" s="79">
        <v>1</v>
      </c>
      <c r="B181" s="277"/>
      <c r="C181" s="68"/>
      <c r="D181" s="20" t="s">
        <v>34</v>
      </c>
      <c r="E181" s="16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78"/>
      <c r="S181" s="13"/>
      <c r="T181" s="13"/>
      <c r="U181" s="178"/>
      <c r="V181" s="59">
        <f t="shared" si="7"/>
        <v>0</v>
      </c>
    </row>
    <row r="182" spans="1:26" ht="12.75">
      <c r="A182" s="79">
        <v>1</v>
      </c>
      <c r="B182" s="277"/>
      <c r="C182" s="19">
        <f>E179+E180+E181+E182</f>
        <v>366</v>
      </c>
      <c r="D182" s="21" t="s">
        <v>35</v>
      </c>
      <c r="E182" s="22">
        <v>30</v>
      </c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>
        <v>1</v>
      </c>
      <c r="Q182" s="12"/>
      <c r="R182" s="178"/>
      <c r="S182" s="12"/>
      <c r="T182" s="12"/>
      <c r="U182" s="178"/>
      <c r="V182" s="59">
        <f t="shared" si="7"/>
        <v>50</v>
      </c>
    </row>
    <row r="183" spans="1:26" ht="15" customHeight="1">
      <c r="A183" s="79">
        <v>1</v>
      </c>
      <c r="B183" s="193"/>
      <c r="C183" s="23"/>
      <c r="D183" s="24"/>
      <c r="E183" s="25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37"/>
      <c r="U183" s="37"/>
      <c r="V183" s="59"/>
    </row>
    <row r="184" spans="1:26" s="287" customFormat="1" ht="12.75" customHeight="1">
      <c r="A184" s="287">
        <v>2</v>
      </c>
    </row>
    <row r="185" spans="1:26" s="287" customFormat="1" ht="12.75" customHeight="1"/>
    <row r="186" spans="1:26" ht="12.75">
      <c r="A186" s="79">
        <v>2</v>
      </c>
      <c r="B186" s="285"/>
      <c r="C186" s="283" t="s">
        <v>13</v>
      </c>
      <c r="D186" s="283" t="s">
        <v>14</v>
      </c>
      <c r="E186" s="284" t="s">
        <v>15</v>
      </c>
      <c r="F186" s="50" t="s">
        <v>16</v>
      </c>
      <c r="G186" s="50" t="s">
        <v>17</v>
      </c>
      <c r="H186" s="50" t="s">
        <v>18</v>
      </c>
      <c r="I186" s="50" t="s">
        <v>19</v>
      </c>
      <c r="J186" s="50" t="s">
        <v>20</v>
      </c>
      <c r="K186" s="50" t="s">
        <v>21</v>
      </c>
      <c r="L186" s="50" t="s">
        <v>22</v>
      </c>
      <c r="M186" s="50" t="s">
        <v>23</v>
      </c>
      <c r="N186" s="50" t="s">
        <v>24</v>
      </c>
      <c r="O186" s="50" t="s">
        <v>25</v>
      </c>
      <c r="P186" s="50" t="s">
        <v>26</v>
      </c>
      <c r="Q186" s="50" t="s">
        <v>27</v>
      </c>
      <c r="R186" s="50" t="s">
        <v>28</v>
      </c>
      <c r="S186" s="50" t="s">
        <v>29</v>
      </c>
      <c r="T186" s="50" t="s">
        <v>135</v>
      </c>
      <c r="U186" s="50" t="s">
        <v>30</v>
      </c>
      <c r="V186" s="51"/>
    </row>
    <row r="187" spans="1:26" ht="12.75">
      <c r="A187" s="79">
        <v>2</v>
      </c>
      <c r="B187" s="285"/>
      <c r="C187" s="283"/>
      <c r="D187" s="283"/>
      <c r="E187" s="284"/>
      <c r="F187" s="50">
        <v>36</v>
      </c>
      <c r="G187" s="50">
        <v>20</v>
      </c>
      <c r="H187" s="50">
        <v>20</v>
      </c>
      <c r="I187" s="50">
        <v>50</v>
      </c>
      <c r="J187" s="50">
        <v>50</v>
      </c>
      <c r="K187" s="50">
        <v>50</v>
      </c>
      <c r="L187" s="50">
        <v>50</v>
      </c>
      <c r="M187" s="50">
        <v>36</v>
      </c>
      <c r="N187" s="50">
        <v>50</v>
      </c>
      <c r="O187" s="50">
        <v>50</v>
      </c>
      <c r="P187" s="50">
        <v>50</v>
      </c>
      <c r="Q187" s="50">
        <v>50</v>
      </c>
      <c r="R187" s="50">
        <v>65</v>
      </c>
      <c r="S187" s="50">
        <v>26</v>
      </c>
      <c r="T187" s="50">
        <v>150</v>
      </c>
      <c r="U187" s="50">
        <v>65</v>
      </c>
      <c r="V187" s="51">
        <f>SUM(F187:U187)</f>
        <v>818</v>
      </c>
    </row>
    <row r="188" spans="1:26" ht="15">
      <c r="A188" s="79">
        <v>2</v>
      </c>
      <c r="B188" s="281">
        <f>'3-ΑΙΘΟΥΣΕΣ'!$B$3+7</f>
        <v>42541</v>
      </c>
      <c r="C188" s="66" t="s">
        <v>31</v>
      </c>
      <c r="D188" s="20" t="s">
        <v>32</v>
      </c>
      <c r="E188" s="16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56">
        <f>F188*$F$2+G188*$G$2+H188*$H$2+I188*$I$2+J188*$J$2+K188*$K$2+L188*$L$2+M188*$M$2+N188*$N$2+O188*$O$2+P188*$P$2+Q188*$Q$2+R188*$R$2+S188*$S$2+U188*$U$2+T188*$T$2</f>
        <v>0</v>
      </c>
      <c r="Y188" s="55" t="s">
        <v>31</v>
      </c>
      <c r="Z188" s="54" t="str">
        <f>IF(F189=1,"Γ1,","")&amp;""&amp;IF(G189=1,"Γ2,","")&amp;""&amp;IF(H189=1,"Γ3,","")&amp;""&amp;IF(I189=1,"Γ4,","")&amp;""&amp;IF(J189=1,"Γ5,","")&amp;""&amp;IF(K189=1,"Γ6,","")&amp;""&amp;IF(L189=1,"Γ7,","")&amp;""&amp;IF(M189=1,"B1,","")&amp;""&amp;IF(N189=1,"B2,","")&amp;""&amp;IF(O189=1,"B3,","")&amp;""&amp;IF(P189=1,"B4,","")&amp;""&amp;IF(Q189=1,"ΦΧ,","")&amp;""&amp;IF(R189=1,"ΚΑΜ,","")&amp;""&amp;IF(S189=1,"ΣΧ,","")&amp;""&amp;IF(T189=1,"Κ28,","")&amp;""&amp;IF(U189=1,"ΣΕΥΠ,","")</f>
        <v/>
      </c>
    </row>
    <row r="189" spans="1:26" ht="15">
      <c r="A189" s="79">
        <v>2</v>
      </c>
      <c r="B189" s="282"/>
      <c r="C189" s="67"/>
      <c r="D189" s="21" t="s">
        <v>33</v>
      </c>
      <c r="E189" s="40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56">
        <f>F189*$F$2+G189*$G$2+H189*$H$2+I189*$I$2+J189*$J$2+K189*$K$2+L189*$L$2+M189*$M$2+N189*$N$2+O189*$O$2+P189*$P$2+Q189*$Q$2+R189*$R$2+S189*$S$2+U189*$U$2+T189*$T$2</f>
        <v>0</v>
      </c>
      <c r="Y189" s="55" t="s">
        <v>36</v>
      </c>
      <c r="Z189" s="54" t="str">
        <f>IF(F194=1,"Γ1,","")&amp;""&amp;IF(G194=1,"Γ2,","")&amp;""&amp;IF(H194=1,"Γ3,","")&amp;""&amp;IF(I194=1,"Γ4,","")&amp;""&amp;IF(J194=1,"Γ5,","")&amp;""&amp;IF(K194=1,"Γ6,","")&amp;""&amp;IF(L194=1,"Γ7,","")&amp;""&amp;IF(M194=1,"B1,","")&amp;""&amp;IF(N194=1,"B2,","")&amp;""&amp;IF(O194=1,"B3,","")&amp;""&amp;IF(P194=1,"B4,","")&amp;""&amp;IF(Q194=1,"ΦΧ,","")&amp;""&amp;IF(R194=1,"ΚΑΜ,","")&amp;""&amp;IF(S194=1,"ΣΧ,","")&amp;""&amp;IF(T194=1,"Κ28,","")&amp;""&amp;IF(U194=1,"ΣΕΥΠ,","")</f>
        <v/>
      </c>
    </row>
    <row r="190" spans="1:26" ht="15">
      <c r="A190" s="79">
        <v>2</v>
      </c>
      <c r="B190" s="282"/>
      <c r="C190" s="68"/>
      <c r="D190" s="20" t="s">
        <v>34</v>
      </c>
      <c r="E190" s="16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56">
        <f>F190*$F$2+G190*$G$2+H190*$H$2+I190*$I$2+J190*$J$2+K190*$K$2+L190*$L$2+M190*$M$2+N190*$N$2+O190*$O$2+P190*$P$2+Q190*$Q$2+R190*$R$2+S190*$S$2+U190*$U$2+T190*$T$2</f>
        <v>0</v>
      </c>
      <c r="Y190" s="55" t="s">
        <v>38</v>
      </c>
      <c r="Z190" s="54" t="str">
        <f>IF(F203=1,"Γ1,","")&amp;""&amp;IF(G203=1,"Γ2,","")&amp;""&amp;IF(H203=1,"Γ3,","")&amp;""&amp;IF(I203=1,"Γ4,","")&amp;""&amp;IF(J203=1,"Γ5,","")&amp;""&amp;IF(K203=1,"Γ6,","")&amp;""&amp;IF(L203=1,"Γ7,","")&amp;""&amp;IF(M203=1,"B1,","")&amp;""&amp;IF(N203=1,"B2,","")&amp;""&amp;IF(O203=1,"B3,","")&amp;""&amp;IF(P203=1,"B4,","")&amp;""&amp;IF(Q203=1,"ΦΧ,","")&amp;""&amp;IF(R203=1,"ΚΑΜ,","")&amp;""&amp;IF(S203=1,"ΣΧ,","")&amp;""&amp;IF(T203=1,"Κ28,","")&amp;""&amp;IF(U203=1,"ΣΕΥΠ,","")</f>
        <v/>
      </c>
    </row>
    <row r="191" spans="1:26" ht="15">
      <c r="A191" s="79">
        <v>2</v>
      </c>
      <c r="B191" s="282"/>
      <c r="C191" s="19">
        <f>E188+E189+E190+E191</f>
        <v>0</v>
      </c>
      <c r="D191" s="21" t="s">
        <v>35</v>
      </c>
      <c r="E191" s="2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56">
        <f>F191*$F$2+G191*$G$2+H191*$H$2+I191*$I$2+J191*$J$2+K191*$K$2+L191*$L$2+M191*$M$2+N191*$N$2+O191*$O$2+P191*$P$2+Q191*$Q$2+R191*$R$2+S191*$S$2+U191*$U$2+T191*$T$2</f>
        <v>0</v>
      </c>
      <c r="Y191" s="55" t="s">
        <v>39</v>
      </c>
      <c r="Z191" s="54" t="str">
        <f>IF(F208=1,"Γ1,","")&amp;""&amp;IF(G208=1,"Γ2,","")&amp;""&amp;IF(H208=1,"Γ3,","")&amp;""&amp;IF(I208=1,"Γ4,","")&amp;""&amp;IF(J208=1,"Γ5,","")&amp;""&amp;IF(K208=1,"Γ6,","")&amp;""&amp;IF(L208=1,"Γ7,","")&amp;""&amp;IF(M208=1,"B1,","")&amp;""&amp;IF(N208=1,"B2,","")&amp;""&amp;IF(O208=1,"B3,","")&amp;""&amp;IF(P208=1,"B4,","")&amp;""&amp;IF(Q208=1,"ΦΧ,","")&amp;""&amp;IF(R208=1,"ΚΑΜ,","")&amp;""&amp;IF(S208=1,"ΣΧ,","")&amp;""&amp;IF(T208=1,"Κ28,","")&amp;""&amp;IF(U208=1,"ΣΕΥΠ,","")</f>
        <v/>
      </c>
    </row>
    <row r="192" spans="1:26" ht="15">
      <c r="A192" s="79">
        <v>2</v>
      </c>
      <c r="B192" s="282"/>
      <c r="C192" s="23"/>
      <c r="D192" s="24"/>
      <c r="E192" s="26"/>
      <c r="F192" s="46"/>
      <c r="G192" s="46"/>
      <c r="H192" s="46"/>
      <c r="I192" s="46"/>
      <c r="J192" s="46"/>
      <c r="K192" s="46"/>
      <c r="L192" s="46"/>
      <c r="M192" s="46"/>
      <c r="N192" s="46"/>
      <c r="O192" s="46"/>
      <c r="P192" s="46"/>
      <c r="Q192" s="46"/>
      <c r="R192" s="46"/>
      <c r="S192" s="46"/>
      <c r="T192" s="46"/>
      <c r="U192" s="46"/>
      <c r="V192" s="56"/>
      <c r="Y192" s="55" t="s">
        <v>41</v>
      </c>
      <c r="Z192" s="54" t="str">
        <f>IF(F217=1,"Γ1,","")&amp;""&amp;IF(G217=1,"Γ2,","")&amp;""&amp;IF(H217=1,"Γ3,","")&amp;""&amp;IF(I217=1,"Γ4,","")&amp;""&amp;IF(J217=1,"Γ5,","")&amp;""&amp;IF(K217=1,"Γ6,","")&amp;""&amp;IF(L217=1,"Γ7,","")&amp;""&amp;IF(M217=1,"B1,","")&amp;""&amp;IF(N217=1,"B2,","")&amp;""&amp;IF(O217=1,"B3,","")&amp;""&amp;IF(P217=1,"B4,","")&amp;""&amp;IF(Q217=1,"ΦΧ,","")&amp;""&amp;IF(R217=1,"ΚΑΜ,","")&amp;""&amp;IF(S217=1,"ΣΧ,","")&amp;""&amp;IF(T217=1,"Κ28,","")&amp;""&amp;IF(U217=1,"ΣΕΥΠ,","")</f>
        <v/>
      </c>
    </row>
    <row r="193" spans="1:22" ht="12.75">
      <c r="A193" s="79">
        <v>2</v>
      </c>
      <c r="B193" s="282"/>
      <c r="C193" s="69" t="s">
        <v>36</v>
      </c>
      <c r="D193" s="20" t="s">
        <v>32</v>
      </c>
      <c r="E193" s="16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56">
        <f>F193*$F$2+G193*$G$2+H193*$H$2+I193*$I$2+J193*$J$2+K193*$K$2+L193*$L$2+M193*$M$2+N193*$N$2+O193*$O$2+P193*$P$2+Q193*$Q$2+R193*$R$2+S193*$S$2+U193*$U$2+T193*$T$2</f>
        <v>0</v>
      </c>
    </row>
    <row r="194" spans="1:22" ht="12.75">
      <c r="A194" s="79">
        <v>2</v>
      </c>
      <c r="B194" s="282"/>
      <c r="C194" s="70"/>
      <c r="D194" s="21" t="s">
        <v>33</v>
      </c>
      <c r="E194" s="40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56">
        <f t="shared" ref="V194:V214" si="8">F194*$F$2+G194*$G$2+H194*$H$2+I194*$I$2+J194*$J$2+K194*$K$2+L194*$L$2+M194*$M$2+N194*$N$2+O194*$O$2+P194*$P$2+Q194*$Q$2+R194*$R$2+S194*$S$2+U194*$U$2+T194*$T$2</f>
        <v>0</v>
      </c>
    </row>
    <row r="195" spans="1:22" ht="12.75">
      <c r="A195" s="79">
        <v>2</v>
      </c>
      <c r="B195" s="282"/>
      <c r="C195" s="70"/>
      <c r="D195" s="20" t="s">
        <v>34</v>
      </c>
      <c r="E195" s="16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56">
        <f t="shared" si="8"/>
        <v>0</v>
      </c>
    </row>
    <row r="196" spans="1:22" ht="12.75">
      <c r="A196" s="79">
        <v>2</v>
      </c>
      <c r="B196" s="282"/>
      <c r="C196" s="64">
        <f>E193+E194+E195+E196+E197+E198+E199+E200</f>
        <v>0</v>
      </c>
      <c r="D196" s="21" t="s">
        <v>35</v>
      </c>
      <c r="E196" s="2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56">
        <f t="shared" si="8"/>
        <v>0</v>
      </c>
    </row>
    <row r="197" spans="1:22" ht="12.75" hidden="1">
      <c r="A197" s="79">
        <v>2</v>
      </c>
      <c r="B197" s="282"/>
      <c r="C197" s="71" t="s">
        <v>37</v>
      </c>
      <c r="D197" s="20" t="s">
        <v>32</v>
      </c>
      <c r="E197" s="16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56">
        <f t="shared" si="8"/>
        <v>0</v>
      </c>
    </row>
    <row r="198" spans="1:22" ht="12.75" hidden="1">
      <c r="A198" s="79">
        <v>2</v>
      </c>
      <c r="B198" s="282"/>
      <c r="C198" s="72"/>
      <c r="D198" s="21" t="s">
        <v>33</v>
      </c>
      <c r="E198" s="2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56">
        <f t="shared" si="8"/>
        <v>0</v>
      </c>
    </row>
    <row r="199" spans="1:22" ht="12.75" hidden="1">
      <c r="A199" s="79">
        <v>2</v>
      </c>
      <c r="B199" s="282"/>
      <c r="C199" s="73"/>
      <c r="D199" s="20" t="s">
        <v>34</v>
      </c>
      <c r="E199" s="16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56">
        <f t="shared" si="8"/>
        <v>0</v>
      </c>
    </row>
    <row r="200" spans="1:22" ht="12.75" hidden="1">
      <c r="A200" s="79">
        <v>2</v>
      </c>
      <c r="B200" s="282"/>
      <c r="D200" s="21" t="s">
        <v>35</v>
      </c>
      <c r="E200" s="2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56">
        <f t="shared" si="8"/>
        <v>0</v>
      </c>
    </row>
    <row r="201" spans="1:22" ht="12.75">
      <c r="A201" s="79">
        <v>2</v>
      </c>
      <c r="B201" s="282"/>
      <c r="C201" s="23"/>
      <c r="D201" s="24"/>
      <c r="E201" s="26"/>
      <c r="F201" s="46"/>
      <c r="G201" s="46"/>
      <c r="H201" s="46"/>
      <c r="I201" s="46"/>
      <c r="J201" s="46"/>
      <c r="K201" s="46"/>
      <c r="L201" s="46"/>
      <c r="M201" s="46"/>
      <c r="N201" s="46"/>
      <c r="O201" s="46"/>
      <c r="P201" s="46"/>
      <c r="Q201" s="46"/>
      <c r="R201" s="46"/>
      <c r="S201" s="46"/>
      <c r="T201" s="46"/>
      <c r="U201" s="46"/>
      <c r="V201" s="56"/>
    </row>
    <row r="202" spans="1:22" ht="12.75">
      <c r="A202" s="79">
        <v>2</v>
      </c>
      <c r="B202" s="282"/>
      <c r="C202" s="66" t="s">
        <v>38</v>
      </c>
      <c r="D202" s="20" t="s">
        <v>32</v>
      </c>
      <c r="E202" s="16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56">
        <f t="shared" si="8"/>
        <v>0</v>
      </c>
    </row>
    <row r="203" spans="1:22" ht="12.75">
      <c r="A203" s="79">
        <v>2</v>
      </c>
      <c r="B203" s="282"/>
      <c r="C203" s="67"/>
      <c r="D203" s="21" t="s">
        <v>33</v>
      </c>
      <c r="E203" s="40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56">
        <f t="shared" si="8"/>
        <v>0</v>
      </c>
    </row>
    <row r="204" spans="1:22" ht="12.75">
      <c r="A204" s="79">
        <v>2</v>
      </c>
      <c r="B204" s="282"/>
      <c r="C204" s="68"/>
      <c r="D204" s="20" t="s">
        <v>34</v>
      </c>
      <c r="E204" s="16"/>
      <c r="F204" s="13"/>
      <c r="G204" s="13"/>
      <c r="H204" s="13"/>
      <c r="I204" s="13"/>
      <c r="J204" s="13"/>
      <c r="K204" s="13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56">
        <f t="shared" si="8"/>
        <v>0</v>
      </c>
    </row>
    <row r="205" spans="1:22" ht="12.75">
      <c r="A205" s="79">
        <v>2</v>
      </c>
      <c r="B205" s="282"/>
      <c r="C205" s="19">
        <f>E202+E203+E204+E205</f>
        <v>0</v>
      </c>
      <c r="D205" s="21" t="s">
        <v>35</v>
      </c>
      <c r="E205" s="2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56">
        <f t="shared" si="8"/>
        <v>0</v>
      </c>
    </row>
    <row r="206" spans="1:22" ht="12.75">
      <c r="A206" s="79">
        <v>2</v>
      </c>
      <c r="B206" s="282"/>
      <c r="C206" s="23"/>
      <c r="D206" s="24"/>
      <c r="E206" s="26"/>
      <c r="F206" s="46"/>
      <c r="G206" s="46"/>
      <c r="H206" s="46"/>
      <c r="I206" s="46"/>
      <c r="J206" s="46"/>
      <c r="K206" s="46"/>
      <c r="L206" s="46"/>
      <c r="M206" s="46"/>
      <c r="N206" s="46"/>
      <c r="O206" s="46"/>
      <c r="P206" s="46"/>
      <c r="Q206" s="46"/>
      <c r="R206" s="46"/>
      <c r="S206" s="46"/>
      <c r="T206" s="46"/>
      <c r="U206" s="46"/>
      <c r="V206" s="56"/>
    </row>
    <row r="207" spans="1:22" ht="12.75">
      <c r="A207" s="79">
        <v>2</v>
      </c>
      <c r="B207" s="282"/>
      <c r="C207" s="69" t="s">
        <v>39</v>
      </c>
      <c r="D207" s="20" t="s">
        <v>32</v>
      </c>
      <c r="E207" s="16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56">
        <f t="shared" si="8"/>
        <v>0</v>
      </c>
    </row>
    <row r="208" spans="1:22" ht="12.75">
      <c r="A208" s="79">
        <v>2</v>
      </c>
      <c r="B208" s="282"/>
      <c r="C208" s="70"/>
      <c r="D208" s="21" t="s">
        <v>33</v>
      </c>
      <c r="E208" s="40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56">
        <f t="shared" si="8"/>
        <v>0</v>
      </c>
    </row>
    <row r="209" spans="1:22" ht="12.75">
      <c r="A209" s="79">
        <v>2</v>
      </c>
      <c r="B209" s="282"/>
      <c r="C209" s="70"/>
      <c r="D209" s="20" t="s">
        <v>34</v>
      </c>
      <c r="E209" s="16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56">
        <f t="shared" si="8"/>
        <v>0</v>
      </c>
    </row>
    <row r="210" spans="1:22" ht="12.75">
      <c r="A210" s="79">
        <v>2</v>
      </c>
      <c r="B210" s="282"/>
      <c r="C210" s="64">
        <f>E207+E208+E209+E210+E211+E212+E213+E214</f>
        <v>0</v>
      </c>
      <c r="D210" s="21" t="s">
        <v>35</v>
      </c>
      <c r="E210" s="2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56">
        <f t="shared" si="8"/>
        <v>0</v>
      </c>
    </row>
    <row r="211" spans="1:22" ht="12.75" hidden="1">
      <c r="A211" s="79">
        <v>2</v>
      </c>
      <c r="B211" s="282"/>
      <c r="C211" s="71" t="s">
        <v>40</v>
      </c>
      <c r="D211" s="20" t="s">
        <v>32</v>
      </c>
      <c r="E211" s="16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56">
        <f t="shared" si="8"/>
        <v>0</v>
      </c>
    </row>
    <row r="212" spans="1:22" ht="12.75" hidden="1">
      <c r="A212" s="79">
        <v>2</v>
      </c>
      <c r="B212" s="282"/>
      <c r="C212" s="72"/>
      <c r="D212" s="21" t="s">
        <v>33</v>
      </c>
      <c r="E212" s="2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56">
        <f t="shared" si="8"/>
        <v>0</v>
      </c>
    </row>
    <row r="213" spans="1:22" ht="12.75" hidden="1">
      <c r="A213" s="79">
        <v>2</v>
      </c>
      <c r="B213" s="282"/>
      <c r="C213" s="73"/>
      <c r="D213" s="20" t="s">
        <v>34</v>
      </c>
      <c r="E213" s="16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56">
        <f t="shared" si="8"/>
        <v>0</v>
      </c>
    </row>
    <row r="214" spans="1:22" ht="12.75" hidden="1">
      <c r="A214" s="79">
        <v>2</v>
      </c>
      <c r="B214" s="282"/>
      <c r="D214" s="21" t="s">
        <v>35</v>
      </c>
      <c r="E214" s="2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56">
        <f t="shared" si="8"/>
        <v>0</v>
      </c>
    </row>
    <row r="215" spans="1:22" ht="12.75">
      <c r="A215" s="79">
        <v>2</v>
      </c>
      <c r="B215" s="282"/>
      <c r="C215" s="23"/>
      <c r="D215" s="24"/>
      <c r="E215" s="26"/>
      <c r="F215" s="46"/>
      <c r="G215" s="46"/>
      <c r="H215" s="46"/>
      <c r="I215" s="46"/>
      <c r="J215" s="46"/>
      <c r="K215" s="46"/>
      <c r="L215" s="46"/>
      <c r="M215" s="46"/>
      <c r="N215" s="46"/>
      <c r="O215" s="46"/>
      <c r="P215" s="46"/>
      <c r="Q215" s="46"/>
      <c r="R215" s="46"/>
      <c r="S215" s="46"/>
      <c r="T215" s="46"/>
      <c r="U215" s="46"/>
      <c r="V215" s="56"/>
    </row>
    <row r="216" spans="1:22" ht="12.75">
      <c r="A216" s="79">
        <v>2</v>
      </c>
      <c r="B216" s="282"/>
      <c r="C216" s="66" t="s">
        <v>41</v>
      </c>
      <c r="D216" s="20" t="s">
        <v>32</v>
      </c>
      <c r="E216" s="16"/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56">
        <f>F216*$F$2+G216*$G$2+H216*$H$2+I216*$I$2+J216*$J$2+K216*$K$2+L216*$L$2+M216*$M$2+N216*$N$2+O216*$O$2+P216*$P$2+Q216*$Q$2+R216*$R$2+S216*$S$2+U216*$U$2+T216*$T$2</f>
        <v>0</v>
      </c>
    </row>
    <row r="217" spans="1:22" ht="12.75">
      <c r="A217" s="79">
        <v>2</v>
      </c>
      <c r="B217" s="282"/>
      <c r="C217" s="67"/>
      <c r="D217" s="21" t="s">
        <v>33</v>
      </c>
      <c r="E217" s="40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56">
        <f>F217*$F$2+G217*$G$2+H217*$H$2+I217*$I$2+J217*$J$2+K217*$K$2+L217*$L$2+M217*$M$2+N217*$N$2+O217*$O$2+P217*$P$2+Q217*$Q$2+R217*$R$2+S217*$S$2+U217*$U$2+T217*$T$2</f>
        <v>0</v>
      </c>
    </row>
    <row r="218" spans="1:22" ht="12.75">
      <c r="A218" s="79">
        <v>2</v>
      </c>
      <c r="B218" s="282"/>
      <c r="C218" s="68"/>
      <c r="D218" s="20" t="s">
        <v>34</v>
      </c>
      <c r="E218" s="16"/>
      <c r="F218" s="13"/>
      <c r="G218" s="13"/>
      <c r="H218" s="13"/>
      <c r="I218" s="13"/>
      <c r="J218" s="13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56">
        <f>F218*$F$2+G218*$G$2+H218*$H$2+I218*$I$2+J218*$J$2+K218*$K$2+L218*$L$2+M218*$M$2+N218*$N$2+O218*$O$2+P218*$P$2+Q218*$Q$2+R218*$R$2+S218*$S$2+U218*$U$2+T218*$T$2</f>
        <v>0</v>
      </c>
    </row>
    <row r="219" spans="1:22" ht="12.75">
      <c r="A219" s="79">
        <v>2</v>
      </c>
      <c r="B219" s="282"/>
      <c r="C219" s="19">
        <f>E216+E217+E218+E219</f>
        <v>0</v>
      </c>
      <c r="D219" s="21" t="s">
        <v>35</v>
      </c>
      <c r="E219" s="2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56">
        <f>F219*$F$2+G219*$G$2+H219*$H$2+I219*$I$2+J219*$J$2+K219*$K$2+L219*$L$2+M219*$M$2+N219*$N$2+O219*$O$2+P219*$P$2+Q219*$Q$2+R219*$R$2+S219*$S$2+U219*$U$2+T219*$T$2</f>
        <v>0</v>
      </c>
    </row>
    <row r="220" spans="1:22" ht="15" customHeight="1">
      <c r="A220" s="79">
        <v>2</v>
      </c>
      <c r="B220" s="197"/>
      <c r="C220" s="23"/>
      <c r="D220" s="24"/>
      <c r="E220" s="25"/>
      <c r="F220" s="46"/>
      <c r="G220" s="46"/>
      <c r="H220" s="46"/>
      <c r="I220" s="46"/>
      <c r="J220" s="46"/>
      <c r="K220" s="46"/>
      <c r="L220" s="46"/>
      <c r="M220" s="46"/>
      <c r="N220" s="46"/>
      <c r="O220" s="46"/>
      <c r="P220" s="46"/>
      <c r="Q220" s="46"/>
      <c r="R220" s="46"/>
      <c r="S220" s="46"/>
      <c r="T220" s="46"/>
      <c r="U220" s="46"/>
      <c r="V220" s="56"/>
    </row>
    <row r="221" spans="1:22" ht="15" customHeight="1">
      <c r="A221" s="79">
        <v>2</v>
      </c>
      <c r="B221" s="194"/>
      <c r="C221" s="75"/>
      <c r="D221" s="34"/>
      <c r="E221" s="35"/>
      <c r="F221" s="47"/>
      <c r="G221" s="47"/>
      <c r="H221" s="47"/>
      <c r="I221" s="47"/>
      <c r="J221" s="47"/>
      <c r="K221" s="47"/>
      <c r="L221" s="47"/>
      <c r="M221" s="47"/>
      <c r="N221" s="47"/>
      <c r="O221" s="47"/>
      <c r="P221" s="47"/>
      <c r="Q221" s="47"/>
      <c r="R221" s="47"/>
      <c r="S221" s="47"/>
      <c r="T221" s="47"/>
      <c r="U221" s="47"/>
      <c r="V221" s="62"/>
    </row>
    <row r="222" spans="1:22" ht="15" customHeight="1">
      <c r="A222" s="79">
        <v>2</v>
      </c>
      <c r="B222" s="194"/>
      <c r="C222" s="176"/>
      <c r="D222" s="33"/>
      <c r="E222" s="35"/>
      <c r="F222" s="47"/>
      <c r="G222" s="47"/>
      <c r="H222" s="47"/>
      <c r="I222" s="47"/>
      <c r="J222" s="47"/>
      <c r="K222" s="47"/>
      <c r="L222" s="47"/>
      <c r="M222" s="47"/>
      <c r="N222" s="47"/>
      <c r="O222" s="47"/>
      <c r="P222" s="47"/>
      <c r="Q222" s="47"/>
      <c r="R222" s="47"/>
      <c r="S222" s="47"/>
      <c r="T222" s="47"/>
      <c r="U222" s="47"/>
      <c r="V222" s="62"/>
    </row>
    <row r="223" spans="1:22" ht="12.75">
      <c r="A223" s="79">
        <v>2</v>
      </c>
      <c r="B223" s="288"/>
      <c r="C223" s="280" t="s">
        <v>13</v>
      </c>
      <c r="D223" s="280" t="s">
        <v>14</v>
      </c>
      <c r="E223" s="286" t="s">
        <v>15</v>
      </c>
      <c r="F223" s="43" t="s">
        <v>16</v>
      </c>
      <c r="G223" s="43" t="s">
        <v>17</v>
      </c>
      <c r="H223" s="43" t="s">
        <v>18</v>
      </c>
      <c r="I223" s="43" t="s">
        <v>19</v>
      </c>
      <c r="J223" s="43" t="s">
        <v>20</v>
      </c>
      <c r="K223" s="43" t="s">
        <v>21</v>
      </c>
      <c r="L223" s="43" t="s">
        <v>22</v>
      </c>
      <c r="M223" s="43" t="s">
        <v>23</v>
      </c>
      <c r="N223" s="43" t="s">
        <v>24</v>
      </c>
      <c r="O223" s="43" t="s">
        <v>25</v>
      </c>
      <c r="P223" s="43" t="s">
        <v>26</v>
      </c>
      <c r="Q223" s="43" t="s">
        <v>27</v>
      </c>
      <c r="R223" s="43" t="s">
        <v>28</v>
      </c>
      <c r="S223" s="43" t="s">
        <v>29</v>
      </c>
      <c r="T223" s="43" t="s">
        <v>134</v>
      </c>
      <c r="U223" s="44" t="s">
        <v>30</v>
      </c>
      <c r="V223" s="45"/>
    </row>
    <row r="224" spans="1:22" ht="12.75">
      <c r="A224" s="79">
        <v>2</v>
      </c>
      <c r="B224" s="288"/>
      <c r="C224" s="280"/>
      <c r="D224" s="280"/>
      <c r="E224" s="286"/>
      <c r="F224" s="43">
        <v>36</v>
      </c>
      <c r="G224" s="43">
        <v>20</v>
      </c>
      <c r="H224" s="43">
        <v>20</v>
      </c>
      <c r="I224" s="43">
        <v>50</v>
      </c>
      <c r="J224" s="43">
        <v>50</v>
      </c>
      <c r="K224" s="43">
        <v>50</v>
      </c>
      <c r="L224" s="43">
        <v>50</v>
      </c>
      <c r="M224" s="43">
        <v>36</v>
      </c>
      <c r="N224" s="43">
        <v>50</v>
      </c>
      <c r="O224" s="43">
        <v>50</v>
      </c>
      <c r="P224" s="43">
        <v>50</v>
      </c>
      <c r="Q224" s="43">
        <v>50</v>
      </c>
      <c r="R224" s="43">
        <v>65</v>
      </c>
      <c r="S224" s="43">
        <v>26</v>
      </c>
      <c r="T224" s="43">
        <v>150</v>
      </c>
      <c r="U224" s="43">
        <v>65</v>
      </c>
      <c r="V224" s="57">
        <f>SUM(F224:U224)</f>
        <v>818</v>
      </c>
    </row>
    <row r="225" spans="1:26" ht="15">
      <c r="A225" s="79">
        <v>2</v>
      </c>
      <c r="B225" s="278">
        <f>'3-ΑΙΘΟΥΣΕΣ'!$B$3+8</f>
        <v>42542</v>
      </c>
      <c r="C225" s="66" t="s">
        <v>31</v>
      </c>
      <c r="D225" s="20" t="s">
        <v>32</v>
      </c>
      <c r="E225" s="16">
        <v>40</v>
      </c>
      <c r="F225" s="13"/>
      <c r="G225" s="13"/>
      <c r="H225" s="13"/>
      <c r="I225" s="13">
        <v>1</v>
      </c>
      <c r="J225" s="13"/>
      <c r="K225" s="13"/>
      <c r="L225" s="13"/>
      <c r="M225" s="13"/>
      <c r="N225" s="13"/>
      <c r="O225" s="13"/>
      <c r="P225" s="13"/>
      <c r="Q225" s="13"/>
      <c r="R225" s="178"/>
      <c r="S225" s="13"/>
      <c r="T225" s="13"/>
      <c r="U225" s="178"/>
      <c r="V225" s="56">
        <f>F225*$F$2+G225*$G$2+H225*$H$2+I225*$I$2+J225*$J$2+K225*$K$2+L225*$L$2+M225*$M$2+N225*$N$2+O225*$O$2+P225*$P$2+Q225*$Q$2+R225*$R$2+S225*$S$2+U225*$U$2+T225*$T$39</f>
        <v>50</v>
      </c>
      <c r="Y225" s="55" t="s">
        <v>31</v>
      </c>
      <c r="Z225" s="54" t="str">
        <f>IF(F226=1,"Γ1,","")&amp;""&amp;IF(G226=1,"Γ2,","")&amp;""&amp;IF(H226=1,"Γ3,","")&amp;""&amp;IF(I226=1,"Γ4,","")&amp;""&amp;IF(J226=1,"Γ5,","")&amp;""&amp;IF(K226=1,"Γ6,","")&amp;""&amp;IF(L226=1,"Γ7,","")&amp;""&amp;IF(M226=1,"B1,","")&amp;""&amp;IF(N226=1,"B2,","")&amp;""&amp;IF(O226=1,"B3,","")&amp;""&amp;IF(P226=1,"B4,","")&amp;""&amp;IF(Q226=1,"ΦΧ,","")&amp;""&amp;IF(R226=1,"ΚΑΜ,","")&amp;""&amp;IF(S226=1,"ΣΧ,","")&amp;""&amp;IF(T226=1,"Κ28,","")&amp;""&amp;IF(U226=1,"ΣΕΥΠ,","")</f>
        <v>Γ5,</v>
      </c>
    </row>
    <row r="226" spans="1:26" ht="15">
      <c r="A226" s="79">
        <v>2</v>
      </c>
      <c r="B226" s="279"/>
      <c r="C226" s="67"/>
      <c r="D226" s="21" t="s">
        <v>33</v>
      </c>
      <c r="E226" s="255">
        <v>2</v>
      </c>
      <c r="F226" s="12"/>
      <c r="G226" s="12"/>
      <c r="H226" s="12"/>
      <c r="I226" s="12"/>
      <c r="J226" s="12">
        <v>1</v>
      </c>
      <c r="K226" s="12"/>
      <c r="L226" s="12"/>
      <c r="M226" s="12"/>
      <c r="N226" s="12"/>
      <c r="O226" s="12"/>
      <c r="P226" s="12"/>
      <c r="Q226" s="12"/>
      <c r="R226" s="178"/>
      <c r="S226" s="12"/>
      <c r="T226" s="12"/>
      <c r="U226" s="178"/>
      <c r="V226" s="56">
        <f>F226*$F$2+G226*$G$2+H226*$H$2+I226*$I$2+J226*$J$2+K226*$K$2+L226*$L$2+M226*$M$2+N226*$N$2+O226*$O$2+P226*$P$2+Q226*$Q$2+R226*$R$2+S226*$S$2+U226*$U$2+T226*$T$39</f>
        <v>50</v>
      </c>
      <c r="Y226" s="55" t="s">
        <v>36</v>
      </c>
      <c r="Z226" s="54" t="str">
        <f>IF(F231=1,"Γ1,","")&amp;""&amp;IF(G231=1,"Γ2,","")&amp;""&amp;IF(H231=1,"Γ3,","")&amp;""&amp;IF(I231=1,"Γ4,","")&amp;""&amp;IF(J231=1,"Γ5,","")&amp;""&amp;IF(K231=1,"Γ6,","")&amp;""&amp;IF(L231=1,"Γ7,","")&amp;""&amp;IF(M231=1,"B1,","")&amp;""&amp;IF(N231=1,"B2,","")&amp;""&amp;IF(O231=1,"B3,","")&amp;""&amp;IF(P231=1,"B4,","")&amp;""&amp;IF(Q231=1,"ΦΧ,","")&amp;""&amp;IF(R231=1,"ΚΑΜ,","")&amp;""&amp;IF(S231=1,"ΣΧ,","")&amp;""&amp;IF(T231=1,"Κ28,","")&amp;""&amp;IF(U231=1,"ΣΕΥΠ,","")</f>
        <v>Γ7,</v>
      </c>
    </row>
    <row r="227" spans="1:26" ht="15">
      <c r="A227" s="79">
        <v>2</v>
      </c>
      <c r="B227" s="279"/>
      <c r="C227" s="68"/>
      <c r="D227" s="20" t="s">
        <v>34</v>
      </c>
      <c r="E227" s="16">
        <v>100</v>
      </c>
      <c r="F227" s="13"/>
      <c r="G227" s="13"/>
      <c r="H227" s="13"/>
      <c r="I227" s="13"/>
      <c r="J227" s="13"/>
      <c r="K227" s="13">
        <v>1</v>
      </c>
      <c r="L227" s="13">
        <v>1</v>
      </c>
      <c r="M227" s="13"/>
      <c r="N227" s="13"/>
      <c r="O227" s="13"/>
      <c r="P227" s="13"/>
      <c r="Q227" s="13"/>
      <c r="R227" s="178"/>
      <c r="S227" s="13"/>
      <c r="T227" s="13"/>
      <c r="U227" s="178"/>
      <c r="V227" s="56">
        <f>F227*$F$2+G227*$G$2+H227*$H$2+I227*$I$2+J227*$J$2+K227*$K$2+L227*$L$2+M227*$M$2+N227*$N$2+O227*$O$2+P227*$P$2+Q227*$Q$2+R227*$R$2+S227*$S$2+U227*$U$2+T227*$T$39</f>
        <v>100</v>
      </c>
      <c r="Y227" s="55" t="s">
        <v>38</v>
      </c>
      <c r="Z227" s="54" t="str">
        <f>IF(F240=1,"Γ1,","")&amp;""&amp;IF(G240=1,"Γ2,","")&amp;""&amp;IF(H240=1,"Γ3,","")&amp;""&amp;IF(I240=1,"Γ4,","")&amp;""&amp;IF(J240=1,"Γ5,","")&amp;""&amp;IF(K240=1,"Γ6,","")&amp;""&amp;IF(L240=1,"Γ7,","")&amp;""&amp;IF(M240=1,"B1,","")&amp;""&amp;IF(N240=1,"B2,","")&amp;""&amp;IF(O240=1,"B3,","")&amp;""&amp;IF(P240=1,"B4,","")&amp;""&amp;IF(Q240=1,"ΦΧ,","")&amp;""&amp;IF(R240=1,"ΚΑΜ,","")&amp;""&amp;IF(S240=1,"ΣΧ,","")&amp;""&amp;IF(T240=1,"Κ28,","")&amp;""&amp;IF(U240=1,"ΣΕΥΠ,","")</f>
        <v>Γ7,</v>
      </c>
    </row>
    <row r="228" spans="1:26" ht="15">
      <c r="A228" s="79">
        <v>2</v>
      </c>
      <c r="B228" s="279"/>
      <c r="C228" s="19">
        <f>E225+E226+E227+E228</f>
        <v>269</v>
      </c>
      <c r="D228" s="21" t="s">
        <v>35</v>
      </c>
      <c r="E228" s="22">
        <v>127</v>
      </c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78"/>
      <c r="S228" s="12"/>
      <c r="T228" s="12">
        <v>1</v>
      </c>
      <c r="U228" s="178"/>
      <c r="V228" s="56">
        <f>F228*$F$2+G228*$G$2+H228*$H$2+I228*$I$2+J228*$J$2+K228*$K$2+L228*$L$2+M228*$M$2+N228*$N$2+O228*$O$2+P228*$P$2+Q228*$Q$2+R228*$R$2+S228*$S$2+U228*$U$2+T228*$T$39</f>
        <v>150</v>
      </c>
      <c r="Y228" s="55" t="s">
        <v>39</v>
      </c>
      <c r="Z228" s="54" t="str">
        <f>IF(F245=1,"Γ1,","")&amp;""&amp;IF(G245=1,"Γ2,","")&amp;""&amp;IF(H245=1,"Γ3,","")&amp;""&amp;IF(I245=1,"Γ4,","")&amp;""&amp;IF(J245=1,"Γ5,","")&amp;""&amp;IF(K245=1,"Γ6,","")&amp;""&amp;IF(L245=1,"Γ7,","")&amp;""&amp;IF(M245=1,"B1,","")&amp;""&amp;IF(N245=1,"B2,","")&amp;""&amp;IF(O245=1,"B3,","")&amp;""&amp;IF(P245=1,"B4,","")&amp;""&amp;IF(Q245=1,"ΦΧ,","")&amp;""&amp;IF(R245=1,"ΚΑΜ,","")&amp;""&amp;IF(S245=1,"ΣΧ,","")&amp;""&amp;IF(T245=1,"Κ28,","")&amp;""&amp;IF(U245=1,"ΣΕΥΠ,","")</f>
        <v/>
      </c>
    </row>
    <row r="229" spans="1:26" ht="15">
      <c r="A229" s="79">
        <v>2</v>
      </c>
      <c r="B229" s="279"/>
      <c r="C229" s="23"/>
      <c r="D229" s="24"/>
      <c r="E229" s="25"/>
      <c r="F229" s="46"/>
      <c r="G229" s="46"/>
      <c r="H229" s="46"/>
      <c r="I229" s="46"/>
      <c r="J229" s="46"/>
      <c r="K229" s="46"/>
      <c r="L229" s="46"/>
      <c r="M229" s="46"/>
      <c r="N229" s="46"/>
      <c r="O229" s="46"/>
      <c r="P229" s="46"/>
      <c r="Q229" s="46"/>
      <c r="R229" s="37"/>
      <c r="S229" s="37"/>
      <c r="T229" s="37"/>
      <c r="U229" s="37"/>
      <c r="V229" s="56"/>
      <c r="Y229" s="55" t="s">
        <v>41</v>
      </c>
      <c r="Z229" s="54" t="str">
        <f>IF(F254=1,"Γ1,","")&amp;""&amp;IF(G254=1,"Γ2,","")&amp;""&amp;IF(H254=1,"Γ3,","")&amp;""&amp;IF(I254=1,"Γ4,","")&amp;""&amp;IF(J254=1,"Γ5,","")&amp;""&amp;IF(K254=1,"Γ6,","")&amp;""&amp;IF(L254=1,"Γ7,","")&amp;""&amp;IF(M254=1,"B1,","")&amp;""&amp;IF(N254=1,"B2,","")&amp;""&amp;IF(O254=1,"B3,","")&amp;""&amp;IF(P254=1,"B4,","")&amp;""&amp;IF(Q254=1,"ΦΧ,","")&amp;""&amp;IF(R254=1,"ΚΑΜ,","")&amp;""&amp;IF(S254=1,"ΣΧ,","")&amp;""&amp;IF(T254=1,"Κ28,","")&amp;""&amp;IF(U254=1,"ΣΕΥΠ,","")</f>
        <v>Γ1,Γ4,Γ5,Γ6,Γ7,B1,B2,B3,B4,</v>
      </c>
    </row>
    <row r="230" spans="1:26" ht="12.75">
      <c r="A230" s="79">
        <v>2</v>
      </c>
      <c r="B230" s="279"/>
      <c r="C230" s="69" t="s">
        <v>36</v>
      </c>
      <c r="D230" s="20" t="s">
        <v>32</v>
      </c>
      <c r="E230" s="16">
        <v>150</v>
      </c>
      <c r="F230" s="13"/>
      <c r="G230" s="13"/>
      <c r="H230" s="13"/>
      <c r="I230" s="13"/>
      <c r="J230" s="13"/>
      <c r="K230" s="13"/>
      <c r="L230" s="13"/>
      <c r="M230" s="13"/>
      <c r="N230" s="13"/>
      <c r="O230" s="13"/>
      <c r="P230" s="13"/>
      <c r="Q230" s="13"/>
      <c r="R230" s="178"/>
      <c r="S230" s="13"/>
      <c r="T230" s="13">
        <v>1</v>
      </c>
      <c r="U230" s="178"/>
      <c r="V230" s="56">
        <f>F230*$F$2+G230*$G$2+H230*$H$2+I230*$I$2+J230*$J$2+K230*$K$2+L230*$L$2+M230*$M$2+N230*$N$2+O230*$O$2+P230*$P$2+Q230*$Q$2+R230*$R$2+S230*$S$2+U230*$U$2+T230*$T$39</f>
        <v>150</v>
      </c>
    </row>
    <row r="231" spans="1:26" ht="12.75">
      <c r="A231" s="79">
        <v>2</v>
      </c>
      <c r="B231" s="279"/>
      <c r="C231" s="70"/>
      <c r="D231" s="21" t="s">
        <v>33</v>
      </c>
      <c r="E231" s="257">
        <v>12</v>
      </c>
      <c r="F231" s="12"/>
      <c r="G231" s="12"/>
      <c r="H231" s="12"/>
      <c r="I231" s="12"/>
      <c r="J231" s="12"/>
      <c r="K231" s="12"/>
      <c r="L231" s="12">
        <v>1</v>
      </c>
      <c r="M231" s="12"/>
      <c r="N231" s="12"/>
      <c r="O231" s="12"/>
      <c r="P231" s="12"/>
      <c r="Q231" s="12"/>
      <c r="R231" s="178"/>
      <c r="S231" s="12"/>
      <c r="T231" s="12"/>
      <c r="U231" s="178"/>
      <c r="V231" s="56">
        <f t="shared" ref="V231:V237" si="9">F231*$F$2+G231*$G$2+H231*$H$2+I231*$I$2+J231*$J$2+K231*$K$2+L231*$L$2+M231*$M$2+N231*$N$2+O231*$O$2+P231*$P$2+Q231*$Q$2+R231*$R$2+S231*$S$2+U231*$U$2+T231*$T$39</f>
        <v>50</v>
      </c>
    </row>
    <row r="232" spans="1:26" ht="12.75">
      <c r="A232" s="79">
        <v>2</v>
      </c>
      <c r="B232" s="279"/>
      <c r="C232" s="70"/>
      <c r="D232" s="20" t="s">
        <v>34</v>
      </c>
      <c r="E232" s="16">
        <v>46</v>
      </c>
      <c r="F232" s="13"/>
      <c r="G232" s="13"/>
      <c r="H232" s="13"/>
      <c r="I232" s="13"/>
      <c r="J232" s="13"/>
      <c r="K232" s="13"/>
      <c r="L232" s="13"/>
      <c r="M232" s="13"/>
      <c r="N232" s="13"/>
      <c r="O232" s="13"/>
      <c r="P232" s="13"/>
      <c r="Q232" s="13">
        <v>1</v>
      </c>
      <c r="R232" s="178"/>
      <c r="S232" s="13"/>
      <c r="T232" s="13"/>
      <c r="U232" s="178"/>
      <c r="V232" s="56">
        <f t="shared" si="9"/>
        <v>50</v>
      </c>
    </row>
    <row r="233" spans="1:26" ht="12.75">
      <c r="A233" s="79">
        <v>2</v>
      </c>
      <c r="B233" s="279"/>
      <c r="C233" s="64">
        <f>E230+E231+E232+E233+E234+E235+E236+E237</f>
        <v>273</v>
      </c>
      <c r="D233" s="21" t="s">
        <v>35</v>
      </c>
      <c r="E233" s="22">
        <v>65</v>
      </c>
      <c r="F233" s="12"/>
      <c r="G233" s="12"/>
      <c r="H233" s="12"/>
      <c r="I233" s="12">
        <v>1</v>
      </c>
      <c r="J233" s="12"/>
      <c r="K233" s="12"/>
      <c r="L233" s="12"/>
      <c r="M233" s="12"/>
      <c r="N233" s="12"/>
      <c r="O233" s="12"/>
      <c r="P233" s="12"/>
      <c r="Q233" s="12"/>
      <c r="R233" s="178"/>
      <c r="S233" s="12"/>
      <c r="T233" s="12"/>
      <c r="U233" s="178"/>
      <c r="V233" s="56">
        <f t="shared" si="9"/>
        <v>50</v>
      </c>
    </row>
    <row r="234" spans="1:26" ht="12.75" hidden="1">
      <c r="A234" s="79">
        <v>2</v>
      </c>
      <c r="B234" s="279"/>
      <c r="C234" s="71" t="s">
        <v>37</v>
      </c>
      <c r="D234" s="20" t="s">
        <v>32</v>
      </c>
      <c r="E234" s="16"/>
      <c r="F234" s="13"/>
      <c r="G234" s="13"/>
      <c r="H234" s="13"/>
      <c r="I234" s="13"/>
      <c r="J234" s="13"/>
      <c r="K234" s="13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56">
        <f t="shared" si="9"/>
        <v>0</v>
      </c>
    </row>
    <row r="235" spans="1:26" ht="12.75" hidden="1">
      <c r="A235" s="79">
        <v>2</v>
      </c>
      <c r="B235" s="279"/>
      <c r="C235" s="72"/>
      <c r="D235" s="21" t="s">
        <v>33</v>
      </c>
      <c r="E235" s="2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56">
        <f t="shared" si="9"/>
        <v>0</v>
      </c>
    </row>
    <row r="236" spans="1:26" ht="12.75" hidden="1">
      <c r="A236" s="79">
        <v>2</v>
      </c>
      <c r="B236" s="279"/>
      <c r="C236" s="73"/>
      <c r="D236" s="20" t="s">
        <v>34</v>
      </c>
      <c r="E236" s="16"/>
      <c r="F236" s="13"/>
      <c r="G236" s="13"/>
      <c r="H236" s="13"/>
      <c r="I236" s="13"/>
      <c r="J236" s="13"/>
      <c r="K236" s="13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56">
        <f t="shared" si="9"/>
        <v>0</v>
      </c>
    </row>
    <row r="237" spans="1:26" ht="12.75" hidden="1">
      <c r="A237" s="79">
        <v>2</v>
      </c>
      <c r="B237" s="279"/>
      <c r="D237" s="21" t="s">
        <v>35</v>
      </c>
      <c r="E237" s="2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56">
        <f t="shared" si="9"/>
        <v>0</v>
      </c>
    </row>
    <row r="238" spans="1:26" ht="12.75">
      <c r="A238" s="79">
        <v>2</v>
      </c>
      <c r="B238" s="279"/>
      <c r="C238" s="23"/>
      <c r="D238" s="24"/>
      <c r="E238" s="25"/>
      <c r="F238" s="46"/>
      <c r="G238" s="46"/>
      <c r="H238" s="46"/>
      <c r="I238" s="46"/>
      <c r="J238" s="46"/>
      <c r="K238" s="46"/>
      <c r="L238" s="46"/>
      <c r="M238" s="46"/>
      <c r="N238" s="46"/>
      <c r="O238" s="46"/>
      <c r="P238" s="46"/>
      <c r="Q238" s="46"/>
      <c r="R238" s="37"/>
      <c r="S238" s="37"/>
      <c r="T238" s="37"/>
      <c r="U238" s="37"/>
      <c r="V238" s="56"/>
    </row>
    <row r="239" spans="1:26" ht="12.75">
      <c r="A239" s="79">
        <v>2</v>
      </c>
      <c r="B239" s="279"/>
      <c r="C239" s="66" t="s">
        <v>38</v>
      </c>
      <c r="D239" s="20" t="s">
        <v>32</v>
      </c>
      <c r="E239" s="16">
        <v>60</v>
      </c>
      <c r="F239" s="13"/>
      <c r="G239" s="13"/>
      <c r="H239" s="13"/>
      <c r="I239" s="13"/>
      <c r="J239" s="13">
        <v>1</v>
      </c>
      <c r="K239" s="13">
        <v>1</v>
      </c>
      <c r="L239" s="13"/>
      <c r="M239" s="13"/>
      <c r="N239" s="13"/>
      <c r="O239" s="13"/>
      <c r="P239" s="13"/>
      <c r="Q239" s="13"/>
      <c r="R239" s="178"/>
      <c r="S239" s="13"/>
      <c r="T239" s="13"/>
      <c r="U239" s="178"/>
      <c r="V239" s="56">
        <f>F239*$F$2+G239*$G$2+H239*$H$2+I239*$I$2+J239*$J$2+K239*$K$2+L239*$L$2+M239*$M$2+N239*$N$2+O239*$O$2+P239*$P$2+Q239*$Q$2+R239*$R$2+S239*$S$2+U239*$U$2+T239*$T$39</f>
        <v>100</v>
      </c>
    </row>
    <row r="240" spans="1:26" ht="12.75">
      <c r="A240" s="79">
        <v>2</v>
      </c>
      <c r="B240" s="279"/>
      <c r="C240" s="67"/>
      <c r="D240" s="21" t="s">
        <v>33</v>
      </c>
      <c r="E240" s="257">
        <v>18</v>
      </c>
      <c r="F240" s="12"/>
      <c r="G240" s="12"/>
      <c r="H240" s="12"/>
      <c r="I240" s="12"/>
      <c r="J240" s="12"/>
      <c r="K240" s="12"/>
      <c r="L240" s="12">
        <v>1</v>
      </c>
      <c r="M240" s="12"/>
      <c r="N240" s="12"/>
      <c r="O240" s="12"/>
      <c r="P240" s="12"/>
      <c r="Q240" s="12"/>
      <c r="R240" s="178"/>
      <c r="S240" s="12"/>
      <c r="T240" s="12"/>
      <c r="U240" s="178"/>
      <c r="V240" s="56">
        <f>F240*$F$2+G240*$G$2+H240*$H$2+I240*$I$2+J240*$J$2+K240*$K$2+L240*$L$2+M240*$M$2+N240*$N$2+O240*$O$2+P240*$P$2+Q240*$Q$2+R240*$R$2+S240*$S$2+U240*$U$2+T240*$T$39</f>
        <v>50</v>
      </c>
    </row>
    <row r="241" spans="1:23" ht="12.75">
      <c r="A241" s="79">
        <v>2</v>
      </c>
      <c r="B241" s="279"/>
      <c r="C241" s="68"/>
      <c r="D241" s="20" t="s">
        <v>34</v>
      </c>
      <c r="E241" s="16">
        <v>150</v>
      </c>
      <c r="F241" s="13"/>
      <c r="G241" s="13"/>
      <c r="H241" s="13"/>
      <c r="I241" s="13"/>
      <c r="J241" s="13"/>
      <c r="K241" s="13"/>
      <c r="L241" s="13"/>
      <c r="M241" s="13"/>
      <c r="N241" s="13">
        <v>1</v>
      </c>
      <c r="O241" s="13"/>
      <c r="P241" s="13"/>
      <c r="Q241" s="13"/>
      <c r="R241" s="178"/>
      <c r="S241" s="13"/>
      <c r="T241" s="13"/>
      <c r="U241" s="178"/>
      <c r="V241" s="56">
        <f>F241*$F$2+G241*$G$2+H241*$H$2+I241*$I$2+J241*$J$2+K241*$K$2+L241*$L$2+M241*$M$2+N241*$N$2+O241*$O$2+P241*$P$2+Q241*$Q$2+R241*$R$2+S241*$S$2+U241*$U$2+T241*$T$39</f>
        <v>50</v>
      </c>
    </row>
    <row r="242" spans="1:23" ht="12.75">
      <c r="A242" s="79">
        <v>2</v>
      </c>
      <c r="B242" s="279"/>
      <c r="C242" s="19">
        <f>E239+E240+E241+E242</f>
        <v>439</v>
      </c>
      <c r="D242" s="21" t="s">
        <v>35</v>
      </c>
      <c r="E242" s="22">
        <v>211</v>
      </c>
      <c r="F242" s="12"/>
      <c r="G242" s="12"/>
      <c r="H242" s="12"/>
      <c r="I242" s="12">
        <v>1</v>
      </c>
      <c r="J242" s="12"/>
      <c r="K242" s="12"/>
      <c r="L242" s="12"/>
      <c r="M242" s="12"/>
      <c r="N242" s="12"/>
      <c r="O242" s="12"/>
      <c r="P242" s="12"/>
      <c r="Q242" s="12"/>
      <c r="R242" s="178"/>
      <c r="S242" s="12"/>
      <c r="T242" s="12">
        <v>1</v>
      </c>
      <c r="U242" s="178"/>
      <c r="V242" s="56">
        <f>F242*$F$2+G242*$G$2+H242*$H$2+I242*$I$2+J242*$J$2+K242*$K$2+L242*$L$2+M242*$M$2+N242*$N$2+O242*$O$2+P242*$P$2+Q242*$Q$2+R242*$R$2+S242*$S$2+U242*$U$2+T242*$T$39</f>
        <v>200</v>
      </c>
    </row>
    <row r="243" spans="1:23" ht="12.75">
      <c r="A243" s="79">
        <v>2</v>
      </c>
      <c r="B243" s="279"/>
      <c r="C243" s="23"/>
      <c r="D243" s="24"/>
      <c r="E243" s="25"/>
      <c r="F243" s="46"/>
      <c r="G243" s="46"/>
      <c r="H243" s="46"/>
      <c r="I243" s="46"/>
      <c r="J243" s="46"/>
      <c r="K243" s="46"/>
      <c r="L243" s="46"/>
      <c r="M243" s="46"/>
      <c r="N243" s="46"/>
      <c r="O243" s="46"/>
      <c r="P243" s="46"/>
      <c r="Q243" s="46"/>
      <c r="R243" s="37"/>
      <c r="S243" s="37"/>
      <c r="T243" s="37"/>
      <c r="U243" s="37"/>
      <c r="V243" s="56"/>
    </row>
    <row r="244" spans="1:23" ht="12.75">
      <c r="A244" s="79">
        <v>2</v>
      </c>
      <c r="B244" s="279"/>
      <c r="C244" s="69" t="s">
        <v>39</v>
      </c>
      <c r="D244" s="20" t="s">
        <v>32</v>
      </c>
      <c r="E244" s="16"/>
      <c r="F244" s="13"/>
      <c r="G244" s="13"/>
      <c r="H244" s="13"/>
      <c r="I244" s="13"/>
      <c r="J244" s="13"/>
      <c r="K244" s="13"/>
      <c r="L244" s="13"/>
      <c r="M244" s="13"/>
      <c r="N244" s="13"/>
      <c r="O244" s="13"/>
      <c r="P244" s="13"/>
      <c r="Q244" s="13"/>
      <c r="R244" s="178"/>
      <c r="S244" s="13"/>
      <c r="T244" s="13"/>
      <c r="U244" s="178"/>
      <c r="V244" s="56">
        <f>F244*$F$2+G244*$G$2+H244*$H$2+I244*$I$2+J244*$J$2+K244*$K$2+L244*$L$2+M244*$M$2+N244*$N$2+O244*$O$2+P244*$P$2+Q244*$Q$2+R244*$R$2+S244*$S$2+U244*$U$2+T244*$T$39</f>
        <v>0</v>
      </c>
    </row>
    <row r="245" spans="1:23" ht="12.75">
      <c r="A245" s="79">
        <v>2</v>
      </c>
      <c r="B245" s="279"/>
      <c r="C245" s="70"/>
      <c r="D245" s="21" t="s">
        <v>33</v>
      </c>
      <c r="E245" s="41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78"/>
      <c r="S245" s="12"/>
      <c r="T245" s="12"/>
      <c r="U245" s="178"/>
      <c r="V245" s="56">
        <f t="shared" ref="V245:V251" si="10">F245*$F$2+G245*$G$2+H245*$H$2+I245*$I$2+J245*$J$2+K245*$K$2+L245*$L$2+M245*$M$2+N245*$N$2+O245*$O$2+P245*$P$2+Q245*$Q$2+R245*$R$2+S245*$S$2+U245*$U$2+T245*$T$39</f>
        <v>0</v>
      </c>
    </row>
    <row r="246" spans="1:23" ht="12.75">
      <c r="A246" s="79">
        <v>2</v>
      </c>
      <c r="B246" s="279"/>
      <c r="C246" s="70"/>
      <c r="D246" s="20" t="s">
        <v>34</v>
      </c>
      <c r="E246" s="16">
        <v>97</v>
      </c>
      <c r="F246" s="13"/>
      <c r="G246" s="13"/>
      <c r="H246" s="13"/>
      <c r="I246" s="13"/>
      <c r="J246" s="13"/>
      <c r="K246" s="13"/>
      <c r="L246" s="13"/>
      <c r="M246" s="13"/>
      <c r="N246" s="13"/>
      <c r="O246" s="13">
        <v>1</v>
      </c>
      <c r="P246" s="13">
        <v>1</v>
      </c>
      <c r="Q246" s="13"/>
      <c r="R246" s="178"/>
      <c r="S246" s="13"/>
      <c r="T246" s="13"/>
      <c r="U246" s="178"/>
      <c r="V246" s="56">
        <f t="shared" si="10"/>
        <v>100</v>
      </c>
    </row>
    <row r="247" spans="1:23" ht="12.75">
      <c r="A247" s="79">
        <v>2</v>
      </c>
      <c r="B247" s="279"/>
      <c r="C247" s="64">
        <f>E244+E245+E246+E247+E248+E249+E250+E251</f>
        <v>510</v>
      </c>
      <c r="D247" s="21" t="s">
        <v>35</v>
      </c>
      <c r="E247" s="22">
        <v>413</v>
      </c>
      <c r="F247" s="12"/>
      <c r="G247" s="12"/>
      <c r="H247" s="12"/>
      <c r="I247" s="12">
        <v>1</v>
      </c>
      <c r="J247" s="12">
        <v>1</v>
      </c>
      <c r="K247" s="12">
        <v>1</v>
      </c>
      <c r="L247" s="12">
        <v>1</v>
      </c>
      <c r="M247" s="12"/>
      <c r="N247" s="12"/>
      <c r="O247" s="12"/>
      <c r="P247" s="12"/>
      <c r="Q247" s="12"/>
      <c r="R247" s="178"/>
      <c r="S247" s="12"/>
      <c r="T247" s="12">
        <v>1</v>
      </c>
      <c r="U247" s="178"/>
      <c r="V247" s="56">
        <f t="shared" si="10"/>
        <v>350</v>
      </c>
    </row>
    <row r="248" spans="1:23" ht="12.75" hidden="1">
      <c r="A248" s="79">
        <v>2</v>
      </c>
      <c r="B248" s="279"/>
      <c r="C248" s="71" t="s">
        <v>40</v>
      </c>
      <c r="D248" s="20" t="s">
        <v>32</v>
      </c>
      <c r="E248" s="16"/>
      <c r="F248" s="13"/>
      <c r="G248" s="13"/>
      <c r="H248" s="13"/>
      <c r="I248" s="13"/>
      <c r="J248" s="13"/>
      <c r="K248" s="13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56">
        <f t="shared" si="10"/>
        <v>0</v>
      </c>
    </row>
    <row r="249" spans="1:23" ht="12.75" hidden="1">
      <c r="A249" s="79">
        <v>2</v>
      </c>
      <c r="B249" s="279"/>
      <c r="C249" s="72"/>
      <c r="D249" s="21" t="s">
        <v>33</v>
      </c>
      <c r="E249" s="2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56">
        <f t="shared" si="10"/>
        <v>0</v>
      </c>
    </row>
    <row r="250" spans="1:23" ht="12.75" hidden="1">
      <c r="A250" s="79">
        <v>2</v>
      </c>
      <c r="B250" s="279"/>
      <c r="C250" s="73"/>
      <c r="D250" s="20" t="s">
        <v>34</v>
      </c>
      <c r="E250" s="16"/>
      <c r="F250" s="13"/>
      <c r="G250" s="13"/>
      <c r="H250" s="13"/>
      <c r="I250" s="13"/>
      <c r="J250" s="13"/>
      <c r="K250" s="13"/>
      <c r="L250" s="13"/>
      <c r="M250" s="13"/>
      <c r="N250" s="13"/>
      <c r="O250" s="13"/>
      <c r="P250" s="13"/>
      <c r="Q250" s="13"/>
      <c r="R250" s="13"/>
      <c r="S250" s="13"/>
      <c r="T250" s="13"/>
      <c r="U250" s="13"/>
      <c r="V250" s="56">
        <f t="shared" si="10"/>
        <v>0</v>
      </c>
    </row>
    <row r="251" spans="1:23" ht="12.75" hidden="1">
      <c r="A251" s="79">
        <v>2</v>
      </c>
      <c r="B251" s="279"/>
      <c r="D251" s="21" t="s">
        <v>35</v>
      </c>
      <c r="E251" s="2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56">
        <f t="shared" si="10"/>
        <v>0</v>
      </c>
    </row>
    <row r="252" spans="1:23" ht="12.75">
      <c r="A252" s="79">
        <v>2</v>
      </c>
      <c r="B252" s="279"/>
      <c r="C252" s="23"/>
      <c r="D252" s="24"/>
      <c r="E252" s="25"/>
      <c r="F252" s="46"/>
      <c r="G252" s="46"/>
      <c r="H252" s="46"/>
      <c r="I252" s="46"/>
      <c r="J252" s="46"/>
      <c r="K252" s="46"/>
      <c r="L252" s="46"/>
      <c r="M252" s="46"/>
      <c r="N252" s="46"/>
      <c r="O252" s="46"/>
      <c r="P252" s="46"/>
      <c r="Q252" s="46"/>
      <c r="R252" s="37"/>
      <c r="S252" s="37"/>
      <c r="T252" s="37"/>
      <c r="U252" s="37"/>
      <c r="V252" s="56"/>
    </row>
    <row r="253" spans="1:23" ht="12.75">
      <c r="A253" s="79">
        <v>2</v>
      </c>
      <c r="B253" s="279"/>
      <c r="C253" s="66" t="s">
        <v>41</v>
      </c>
      <c r="D253" s="20" t="s">
        <v>32</v>
      </c>
      <c r="E253" s="16"/>
      <c r="F253" s="13"/>
      <c r="G253" s="13"/>
      <c r="H253" s="13"/>
      <c r="I253" s="13"/>
      <c r="J253" s="13"/>
      <c r="K253" s="13"/>
      <c r="L253" s="13"/>
      <c r="M253" s="13"/>
      <c r="N253" s="13"/>
      <c r="O253" s="13"/>
      <c r="P253" s="13"/>
      <c r="Q253" s="13"/>
      <c r="R253" s="178"/>
      <c r="S253" s="13"/>
      <c r="T253" s="13"/>
      <c r="U253" s="178"/>
      <c r="V253" s="56">
        <f>F253*$F$2+G253*$G$2+H253*$H$2+I253*$I$2+J253*$J$2+K253*$K$2+L253*$L$2+M253*$M$2+N253*$N$2+O253*$O$2+P253*$P$2+Q253*$Q$2+R253*$R$2+S253*$S$2+U253*$U$2+T253*$T$39</f>
        <v>0</v>
      </c>
    </row>
    <row r="254" spans="1:23" ht="12.75">
      <c r="A254" s="79">
        <v>2</v>
      </c>
      <c r="B254" s="279"/>
      <c r="C254" s="67"/>
      <c r="D254" s="264" t="s">
        <v>33</v>
      </c>
      <c r="E254" s="263">
        <v>428</v>
      </c>
      <c r="F254" s="253">
        <v>1</v>
      </c>
      <c r="G254" s="253"/>
      <c r="H254" s="253"/>
      <c r="I254" s="253">
        <v>1</v>
      </c>
      <c r="J254" s="253">
        <v>1</v>
      </c>
      <c r="K254" s="253">
        <v>1</v>
      </c>
      <c r="L254" s="253">
        <v>1</v>
      </c>
      <c r="M254" s="253">
        <v>1</v>
      </c>
      <c r="N254" s="253">
        <v>1</v>
      </c>
      <c r="O254" s="253">
        <v>1</v>
      </c>
      <c r="P254" s="253">
        <v>1</v>
      </c>
      <c r="Q254" s="253"/>
      <c r="R254" s="178"/>
      <c r="S254" s="12"/>
      <c r="T254" s="12"/>
      <c r="U254" s="178"/>
      <c r="V254" s="56">
        <f>F254*$F$2+G254*$G$2+H254*$H$2+I254*$I$2+J254*$J$2+K254*$K$2+L254*$L$2+M254*$M$2+N254*$N$2+O254*$O$2+P254*$P$2+Q254*$Q$2+R254*$R$2+S254*$S$2+U254*$U$2+T254*$T$39</f>
        <v>422</v>
      </c>
      <c r="W254" s="7" t="s">
        <v>230</v>
      </c>
    </row>
    <row r="255" spans="1:23" ht="12.75">
      <c r="A255" s="79">
        <v>2</v>
      </c>
      <c r="B255" s="279"/>
      <c r="C255" s="68"/>
      <c r="D255" s="20" t="s">
        <v>34</v>
      </c>
      <c r="E255" s="16">
        <v>50</v>
      </c>
      <c r="F255" s="13"/>
      <c r="G255" s="13"/>
      <c r="H255" s="13"/>
      <c r="I255" s="13"/>
      <c r="J255" s="13"/>
      <c r="K255" s="13"/>
      <c r="L255" s="13"/>
      <c r="M255" s="13"/>
      <c r="N255" s="13"/>
      <c r="O255" s="13"/>
      <c r="P255" s="13"/>
      <c r="Q255" s="13">
        <v>1</v>
      </c>
      <c r="R255" s="178"/>
      <c r="S255" s="13"/>
      <c r="T255" s="13"/>
      <c r="U255" s="178"/>
      <c r="V255" s="56">
        <f>F255*$F$2+G255*$G$2+H255*$H$2+I255*$I$2+J255*$J$2+K255*$K$2+L255*$L$2+M255*$M$2+N255*$N$2+O255*$O$2+P255*$P$2+Q255*$Q$2+R255*$R$2+S255*$S$2+U255*$U$2+T255*$T$39</f>
        <v>50</v>
      </c>
    </row>
    <row r="256" spans="1:23" ht="12.75">
      <c r="A256" s="79">
        <v>2</v>
      </c>
      <c r="B256" s="279"/>
      <c r="C256" s="19">
        <f>E253+E254+E255+E256</f>
        <v>478</v>
      </c>
      <c r="D256" s="21" t="s">
        <v>35</v>
      </c>
      <c r="E256" s="2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78"/>
      <c r="S256" s="12"/>
      <c r="T256" s="12"/>
      <c r="U256" s="178"/>
      <c r="V256" s="56">
        <f>F256*$F$2+G256*$G$2+H256*$H$2+I256*$I$2+J256*$J$2+K256*$K$2+L256*$L$2+M256*$M$2+N256*$N$2+O256*$O$2+P256*$P$2+Q256*$Q$2+R256*$R$2+S256*$S$2+U256*$U$2+T256*$T$39</f>
        <v>0</v>
      </c>
    </row>
    <row r="257" spans="1:26" ht="14.25" customHeight="1">
      <c r="A257" s="79">
        <v>2</v>
      </c>
      <c r="B257" s="193"/>
      <c r="C257" s="23"/>
      <c r="D257" s="24"/>
      <c r="E257" s="25"/>
      <c r="F257" s="46"/>
      <c r="G257" s="46"/>
      <c r="H257" s="46"/>
      <c r="I257" s="46"/>
      <c r="J257" s="46"/>
      <c r="K257" s="46"/>
      <c r="L257" s="46"/>
      <c r="M257" s="46"/>
      <c r="N257" s="46"/>
      <c r="O257" s="46"/>
      <c r="P257" s="46"/>
      <c r="Q257" s="46"/>
      <c r="R257" s="46"/>
      <c r="S257" s="46"/>
      <c r="T257" s="46"/>
      <c r="U257" s="46"/>
      <c r="V257" s="56"/>
    </row>
    <row r="258" spans="1:26" ht="14.25" customHeight="1">
      <c r="A258" s="79">
        <v>2</v>
      </c>
      <c r="B258" s="194"/>
      <c r="C258" s="75"/>
      <c r="D258" s="34"/>
      <c r="E258" s="35"/>
      <c r="F258" s="47"/>
      <c r="G258" s="47"/>
      <c r="H258" s="47"/>
      <c r="I258" s="47"/>
      <c r="J258" s="47"/>
      <c r="K258" s="47"/>
      <c r="L258" s="47"/>
      <c r="M258" s="47"/>
      <c r="N258" s="47"/>
      <c r="O258" s="47"/>
      <c r="P258" s="47"/>
      <c r="Q258" s="47"/>
      <c r="R258" s="47"/>
      <c r="S258" s="47"/>
      <c r="T258" s="47"/>
      <c r="U258" s="47"/>
      <c r="V258" s="62"/>
    </row>
    <row r="259" spans="1:26" ht="14.25" customHeight="1">
      <c r="A259" s="79">
        <v>2</v>
      </c>
      <c r="B259" s="194"/>
      <c r="C259" s="176"/>
      <c r="D259" s="33"/>
      <c r="E259" s="35"/>
      <c r="F259" s="47"/>
      <c r="G259" s="47"/>
      <c r="H259" s="47"/>
      <c r="I259" s="47"/>
      <c r="J259" s="47"/>
      <c r="K259" s="47"/>
      <c r="L259" s="47"/>
      <c r="M259" s="47"/>
      <c r="N259" s="47"/>
      <c r="O259" s="47"/>
      <c r="P259" s="47"/>
      <c r="Q259" s="47"/>
      <c r="R259" s="47"/>
      <c r="S259" s="47"/>
      <c r="T259" s="47"/>
      <c r="U259" s="47"/>
      <c r="V259" s="62"/>
    </row>
    <row r="260" spans="1:26" ht="12.75">
      <c r="A260" s="79">
        <v>2</v>
      </c>
      <c r="B260" s="288"/>
      <c r="C260" s="280" t="s">
        <v>13</v>
      </c>
      <c r="D260" s="280" t="s">
        <v>14</v>
      </c>
      <c r="E260" s="286" t="s">
        <v>15</v>
      </c>
      <c r="F260" s="43" t="s">
        <v>16</v>
      </c>
      <c r="G260" s="43" t="s">
        <v>17</v>
      </c>
      <c r="H260" s="43" t="s">
        <v>18</v>
      </c>
      <c r="I260" s="43" t="s">
        <v>19</v>
      </c>
      <c r="J260" s="43" t="s">
        <v>20</v>
      </c>
      <c r="K260" s="43" t="s">
        <v>21</v>
      </c>
      <c r="L260" s="43" t="s">
        <v>22</v>
      </c>
      <c r="M260" s="43" t="s">
        <v>23</v>
      </c>
      <c r="N260" s="43" t="s">
        <v>24</v>
      </c>
      <c r="O260" s="43" t="s">
        <v>25</v>
      </c>
      <c r="P260" s="43" t="s">
        <v>26</v>
      </c>
      <c r="Q260" s="43" t="s">
        <v>27</v>
      </c>
      <c r="R260" s="43" t="s">
        <v>28</v>
      </c>
      <c r="S260" s="43" t="s">
        <v>29</v>
      </c>
      <c r="T260" s="43" t="s">
        <v>134</v>
      </c>
      <c r="U260" s="44" t="s">
        <v>30</v>
      </c>
      <c r="V260" s="45"/>
    </row>
    <row r="261" spans="1:26" ht="12.75">
      <c r="A261" s="79">
        <v>2</v>
      </c>
      <c r="B261" s="288"/>
      <c r="C261" s="280"/>
      <c r="D261" s="280"/>
      <c r="E261" s="286"/>
      <c r="F261" s="43">
        <v>36</v>
      </c>
      <c r="G261" s="43">
        <v>20</v>
      </c>
      <c r="H261" s="43">
        <v>20</v>
      </c>
      <c r="I261" s="43">
        <v>50</v>
      </c>
      <c r="J261" s="43">
        <v>50</v>
      </c>
      <c r="K261" s="43">
        <v>50</v>
      </c>
      <c r="L261" s="43">
        <v>50</v>
      </c>
      <c r="M261" s="43">
        <v>36</v>
      </c>
      <c r="N261" s="43">
        <v>50</v>
      </c>
      <c r="O261" s="43">
        <v>50</v>
      </c>
      <c r="P261" s="43">
        <v>50</v>
      </c>
      <c r="Q261" s="43">
        <v>50</v>
      </c>
      <c r="R261" s="43">
        <v>65</v>
      </c>
      <c r="S261" s="43">
        <v>26</v>
      </c>
      <c r="T261" s="43">
        <v>150</v>
      </c>
      <c r="U261" s="43">
        <v>65</v>
      </c>
      <c r="V261" s="45">
        <f>SUM(F261:U261)</f>
        <v>818</v>
      </c>
    </row>
    <row r="262" spans="1:26" ht="15">
      <c r="A262" s="79">
        <v>2</v>
      </c>
      <c r="B262" s="278">
        <f>'3-ΑΙΘΟΥΣΕΣ'!$B$3+9</f>
        <v>42543</v>
      </c>
      <c r="C262" s="66" t="s">
        <v>31</v>
      </c>
      <c r="D262" s="20" t="s">
        <v>32</v>
      </c>
      <c r="E262" s="16"/>
      <c r="F262" s="13"/>
      <c r="G262" s="13"/>
      <c r="H262" s="13"/>
      <c r="I262" s="13"/>
      <c r="J262" s="13"/>
      <c r="K262" s="13"/>
      <c r="L262" s="13"/>
      <c r="M262" s="13"/>
      <c r="N262" s="13"/>
      <c r="O262" s="13"/>
      <c r="P262" s="13"/>
      <c r="Q262" s="13"/>
      <c r="R262" s="178"/>
      <c r="S262" s="13"/>
      <c r="T262" s="13"/>
      <c r="U262" s="178"/>
      <c r="V262" s="56">
        <f>F262*$F$2+G262*$G$2+H262*$H$2+I262*$I$2+J262*$J$2+K262*$K$2+L262*$L$2+M262*$M$2+N262*$N$2+O262*$O$2+P262*$P$2+Q262*$Q$2+R262*$R$2+S262*$S$2+U262*$U$2+T262*$T$76</f>
        <v>0</v>
      </c>
      <c r="Y262" s="55" t="s">
        <v>31</v>
      </c>
      <c r="Z262" s="54" t="str">
        <f>IF(F263=1,"Γ1,","")&amp;""&amp;IF(G263=1,"Γ2,","")&amp;""&amp;IF(H263=1,"Γ3,","")&amp;""&amp;IF(I263=1,"Γ4,","")&amp;""&amp;IF(J263=1,"Γ5,","")&amp;""&amp;IF(K263=1,"Γ6,","")&amp;""&amp;IF(L263=1,"Γ7,","")&amp;""&amp;IF(M263=1,"B1,","")&amp;""&amp;IF(N263=1,"B2,","")&amp;""&amp;IF(O263=1,"B3,","")&amp;""&amp;IF(P263=1,"B4,","")&amp;""&amp;IF(Q263=1,"ΦΧ,","")&amp;""&amp;IF(R263=1,"ΚΑΜ,","")&amp;""&amp;IF(S263=1,"ΣΧ,","")&amp;""&amp;IF(T263=1,"Κ28,","")&amp;""&amp;IF(U263=1,"ΣΕΥΠ,","")</f>
        <v>Γ6,Γ7,</v>
      </c>
    </row>
    <row r="263" spans="1:26" ht="15">
      <c r="A263" s="79">
        <v>2</v>
      </c>
      <c r="B263" s="279"/>
      <c r="C263" s="67"/>
      <c r="D263" s="21" t="s">
        <v>33</v>
      </c>
      <c r="E263" s="261">
        <v>52</v>
      </c>
      <c r="F263" s="12"/>
      <c r="G263" s="12"/>
      <c r="H263" s="12"/>
      <c r="I263" s="12"/>
      <c r="J263" s="12"/>
      <c r="K263" s="12">
        <v>1</v>
      </c>
      <c r="L263" s="12">
        <v>1</v>
      </c>
      <c r="M263" s="12"/>
      <c r="N263" s="12"/>
      <c r="O263" s="12"/>
      <c r="P263" s="12"/>
      <c r="Q263" s="12"/>
      <c r="R263" s="178"/>
      <c r="S263" s="12"/>
      <c r="T263" s="12"/>
      <c r="U263" s="178"/>
      <c r="V263" s="56">
        <f>F263*$F$2+G263*$G$2+H263*$H$2+I263*$I$2+J263*$J$2+K263*$K$2+L263*$L$2+M263*$M$2+N263*$N$2+O263*$O$2+P263*$P$2+Q263*$Q$2+R263*$R$2+S263*$S$2+U263*$U$2+T263*$T$76</f>
        <v>100</v>
      </c>
      <c r="Y263" s="55" t="s">
        <v>36</v>
      </c>
      <c r="Z263" s="54" t="str">
        <f>IF(F268=1,"Γ1,","")&amp;""&amp;IF(G268=1,"Γ2,","")&amp;""&amp;IF(H268=1,"Γ3,","")&amp;""&amp;IF(I268=1,"Γ4,","")&amp;""&amp;IF(J268=1,"Γ5,","")&amp;""&amp;IF(K268=1,"Γ6,","")&amp;""&amp;IF(L268=1,"Γ7,","")&amp;""&amp;IF(M268=1,"B1,","")&amp;""&amp;IF(N268=1,"B2,","")&amp;""&amp;IF(O268=1,"B3,","")&amp;""&amp;IF(P268=1,"B4,","")&amp;""&amp;IF(Q268=1,"ΦΧ,","")&amp;""&amp;IF(R268=1,"ΚΑΜ,","")&amp;""&amp;IF(S268=1,"ΣΧ,","")&amp;""&amp;IF(T268=1,"Κ28,","")&amp;""&amp;IF(U268=1,"ΣΕΥΠ,","")</f>
        <v>Γ1,Γ4,Γ5,Γ6,B2,B3,B4,ΦΧ,</v>
      </c>
    </row>
    <row r="264" spans="1:26" ht="15">
      <c r="A264" s="79">
        <v>2</v>
      </c>
      <c r="B264" s="279"/>
      <c r="C264" s="68"/>
      <c r="D264" s="20" t="s">
        <v>34</v>
      </c>
      <c r="E264" s="16">
        <v>471</v>
      </c>
      <c r="F264" s="13"/>
      <c r="G264" s="13"/>
      <c r="H264" s="13"/>
      <c r="I264" s="13"/>
      <c r="J264" s="13"/>
      <c r="K264" s="13"/>
      <c r="L264" s="13"/>
      <c r="M264" s="13"/>
      <c r="N264" s="13">
        <v>1</v>
      </c>
      <c r="O264" s="13"/>
      <c r="P264" s="13"/>
      <c r="Q264" s="13"/>
      <c r="R264" s="178"/>
      <c r="S264" s="13"/>
      <c r="T264" s="13">
        <v>1</v>
      </c>
      <c r="U264" s="178"/>
      <c r="V264" s="56">
        <f>F264*$F$2+G264*$G$2+H264*$H$2+I264*$I$2+J264*$J$2+K264*$K$2+L264*$L$2+M264*$M$2+N264*$N$2+O264*$O$2+P264*$P$2+Q264*$Q$2+R264*$R$2+S264*$S$2+U264*$U$2+T264*$T$76</f>
        <v>200</v>
      </c>
      <c r="Y264" s="55" t="s">
        <v>38</v>
      </c>
      <c r="Z264" s="54" t="str">
        <f>IF(F277=1,"Γ1,","")&amp;""&amp;IF(G277=1,"Γ2,","")&amp;""&amp;IF(H277=1,"Γ3,","")&amp;""&amp;IF(I277=1,"Γ4,","")&amp;""&amp;IF(J277=1,"Γ5,","")&amp;""&amp;IF(K277=1,"Γ6,","")&amp;""&amp;IF(L277=1,"Γ7,","")&amp;""&amp;IF(M277=1,"B1,","")&amp;""&amp;IF(N277=1,"B2,","")&amp;""&amp;IF(O277=1,"B3,","")&amp;""&amp;IF(P277=1,"B4,","")&amp;""&amp;IF(Q277=1,"ΦΧ,","")&amp;""&amp;IF(R277=1,"ΚΑΜ,","")&amp;""&amp;IF(S277=1,"ΣΧ,","")&amp;""&amp;IF(T277=1,"Κ28,","")&amp;""&amp;IF(U277=1,"ΣΕΥΠ,","")</f>
        <v>Γ1,</v>
      </c>
    </row>
    <row r="265" spans="1:26" ht="15">
      <c r="A265" s="79">
        <v>2</v>
      </c>
      <c r="B265" s="279"/>
      <c r="C265" s="19">
        <f>E262+E263+E264+E265</f>
        <v>523</v>
      </c>
      <c r="D265" s="21" t="s">
        <v>35</v>
      </c>
      <c r="E265" s="2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78"/>
      <c r="S265" s="12"/>
      <c r="T265" s="12"/>
      <c r="U265" s="178"/>
      <c r="V265" s="56">
        <f>F265*$F$2+G265*$G$2+H265*$H$2+I265*$I$2+J265*$J$2+K265*$K$2+L265*$L$2+M265*$M$2+N265*$N$2+O265*$O$2+P265*$P$2+Q265*$Q$2+R265*$R$2+S265*$S$2+U265*$U$2+T265*$T$76</f>
        <v>0</v>
      </c>
      <c r="Y265" s="55" t="s">
        <v>39</v>
      </c>
      <c r="Z265" s="54" t="str">
        <f>IF(F282=1,"Γ1,","")&amp;""&amp;IF(G282=1,"Γ2,","")&amp;""&amp;IF(H282=1,"Γ3,","")&amp;""&amp;IF(I282=1,"Γ4,","")&amp;""&amp;IF(J282=1,"Γ5,","")&amp;""&amp;IF(K282=1,"Γ6,","")&amp;""&amp;IF(L282=1,"Γ7,","")&amp;""&amp;IF(M282=1,"B1,","")&amp;""&amp;IF(N282=1,"B2,","")&amp;""&amp;IF(O282=1,"B3,","")&amp;""&amp;IF(P282=1,"B4,","")&amp;""&amp;IF(Q282=1,"ΦΧ,","")&amp;""&amp;IF(R282=1,"ΚΑΜ,","")&amp;""&amp;IF(S282=1,"ΣΧ,","")&amp;""&amp;IF(T282=1,"Κ28,","")&amp;""&amp;IF(U282=1,"ΣΕΥΠ,","")</f>
        <v/>
      </c>
    </row>
    <row r="266" spans="1:26" ht="15">
      <c r="A266" s="79">
        <v>2</v>
      </c>
      <c r="B266" s="279"/>
      <c r="C266" s="23"/>
      <c r="D266" s="24"/>
      <c r="E266" s="25"/>
      <c r="F266" s="46"/>
      <c r="G266" s="46"/>
      <c r="H266" s="46"/>
      <c r="I266" s="46"/>
      <c r="J266" s="46"/>
      <c r="K266" s="46"/>
      <c r="L266" s="46"/>
      <c r="M266" s="46"/>
      <c r="N266" s="46"/>
      <c r="O266" s="46"/>
      <c r="P266" s="46"/>
      <c r="Q266" s="46"/>
      <c r="R266" s="37"/>
      <c r="S266" s="37"/>
      <c r="T266" s="37"/>
      <c r="U266" s="37"/>
      <c r="V266" s="56"/>
      <c r="Y266" s="55" t="s">
        <v>41</v>
      </c>
      <c r="Z266" s="54" t="str">
        <f>IF(F291=1,"Γ1,","")&amp;""&amp;IF(G291=1,"Γ2,","")&amp;""&amp;IF(H291=1,"Γ3,","")&amp;""&amp;IF(I291=1,"Γ4,","")&amp;""&amp;IF(J291=1,"Γ5,","")&amp;""&amp;IF(K291=1,"Γ6,","")&amp;""&amp;IF(L291=1,"Γ7,","")&amp;""&amp;IF(M291=1,"B1,","")&amp;""&amp;IF(N291=1,"B2,","")&amp;""&amp;IF(O291=1,"B3,","")&amp;""&amp;IF(P291=1,"B4,","")&amp;""&amp;IF(Q291=1,"ΦΧ,","")&amp;""&amp;IF(R291=1,"ΚΑΜ,","")&amp;""&amp;IF(S291=1,"ΣΧ,","")&amp;""&amp;IF(T291=1,"Κ28,","")&amp;""&amp;IF(U291=1,"ΣΕΥΠ,","")</f>
        <v>Γ7,B2,B3,B4,Κ28,</v>
      </c>
    </row>
    <row r="267" spans="1:26" ht="12.75">
      <c r="A267" s="79">
        <v>2</v>
      </c>
      <c r="B267" s="279"/>
      <c r="C267" s="69" t="s">
        <v>36</v>
      </c>
      <c r="D267" s="20" t="s">
        <v>32</v>
      </c>
      <c r="E267" s="16">
        <v>20</v>
      </c>
      <c r="F267" s="13"/>
      <c r="G267" s="13">
        <v>1</v>
      </c>
      <c r="H267" s="13"/>
      <c r="I267" s="13"/>
      <c r="J267" s="13"/>
      <c r="K267" s="13"/>
      <c r="L267" s="13"/>
      <c r="M267" s="13"/>
      <c r="N267" s="13"/>
      <c r="O267" s="13"/>
      <c r="P267" s="13"/>
      <c r="Q267" s="13"/>
      <c r="R267" s="178"/>
      <c r="S267" s="13"/>
      <c r="T267" s="13"/>
      <c r="U267" s="178"/>
      <c r="V267" s="56">
        <f>F267*$F$2+G267*$G$2+H267*$H$2+I267*$I$2+J267*$J$2+K267*$K$2+L267*$L$2+M267*$M$2+N267*$N$2+O267*$O$2+P267*$P$2+Q267*$Q$2+R267*$R$2+S267*$S$2+U267*$U$2+T267*$T$76</f>
        <v>20</v>
      </c>
    </row>
    <row r="268" spans="1:26" ht="12.75">
      <c r="A268" s="79">
        <v>2</v>
      </c>
      <c r="B268" s="279"/>
      <c r="C268" s="70"/>
      <c r="D268" s="21" t="s">
        <v>33</v>
      </c>
      <c r="E268" s="257">
        <v>383</v>
      </c>
      <c r="F268" s="12">
        <v>1</v>
      </c>
      <c r="G268" s="12"/>
      <c r="H268" s="12"/>
      <c r="I268" s="12">
        <v>1</v>
      </c>
      <c r="J268" s="12">
        <v>1</v>
      </c>
      <c r="K268" s="12">
        <v>1</v>
      </c>
      <c r="L268" s="12"/>
      <c r="M268" s="12"/>
      <c r="N268" s="12">
        <v>1</v>
      </c>
      <c r="O268" s="12">
        <v>1</v>
      </c>
      <c r="P268" s="12">
        <v>1</v>
      </c>
      <c r="Q268" s="12">
        <v>1</v>
      </c>
      <c r="R268" s="178"/>
      <c r="S268" s="12"/>
      <c r="T268" s="12"/>
      <c r="U268" s="178"/>
      <c r="V268" s="56">
        <f t="shared" ref="V268:V274" si="11">F268*$F$2+G268*$G$2+H268*$H$2+I268*$I$2+J268*$J$2+K268*$K$2+L268*$L$2+M268*$M$2+N268*$N$2+O268*$O$2+P268*$P$2+Q268*$Q$2+R268*$R$2+S268*$S$2+U268*$U$2+T268*$T$76</f>
        <v>386</v>
      </c>
    </row>
    <row r="269" spans="1:26" ht="12.75">
      <c r="A269" s="79">
        <v>2</v>
      </c>
      <c r="B269" s="279"/>
      <c r="C269" s="70"/>
      <c r="D269" s="20" t="s">
        <v>34</v>
      </c>
      <c r="E269" s="27">
        <v>276</v>
      </c>
      <c r="F269" s="13"/>
      <c r="G269" s="13"/>
      <c r="H269" s="13"/>
      <c r="I269" s="13"/>
      <c r="J269" s="13"/>
      <c r="K269" s="13"/>
      <c r="L269" s="13">
        <v>1</v>
      </c>
      <c r="M269" s="13"/>
      <c r="N269" s="13"/>
      <c r="O269" s="13"/>
      <c r="P269" s="13"/>
      <c r="Q269" s="13"/>
      <c r="R269" s="178"/>
      <c r="S269" s="13"/>
      <c r="T269" s="13">
        <v>1</v>
      </c>
      <c r="U269" s="178"/>
      <c r="V269" s="56">
        <f t="shared" si="11"/>
        <v>200</v>
      </c>
    </row>
    <row r="270" spans="1:26" ht="12.75">
      <c r="A270" s="79">
        <v>2</v>
      </c>
      <c r="B270" s="279"/>
      <c r="C270" s="64">
        <f>E267+E268+E269+E270+E271+E272+E273+E274</f>
        <v>679</v>
      </c>
      <c r="D270" s="21" t="s">
        <v>35</v>
      </c>
      <c r="E270" s="2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78"/>
      <c r="S270" s="12"/>
      <c r="T270" s="12"/>
      <c r="U270" s="178"/>
      <c r="V270" s="56">
        <f t="shared" si="11"/>
        <v>0</v>
      </c>
    </row>
    <row r="271" spans="1:26" ht="12.75" hidden="1">
      <c r="A271" s="79">
        <v>2</v>
      </c>
      <c r="B271" s="279"/>
      <c r="C271" s="71" t="s">
        <v>37</v>
      </c>
      <c r="D271" s="20" t="s">
        <v>32</v>
      </c>
      <c r="E271" s="16"/>
      <c r="F271" s="13"/>
      <c r="G271" s="13"/>
      <c r="H271" s="13"/>
      <c r="I271" s="13"/>
      <c r="J271" s="13"/>
      <c r="K271" s="13"/>
      <c r="L271" s="13"/>
      <c r="M271" s="13"/>
      <c r="N271" s="13"/>
      <c r="O271" s="13"/>
      <c r="P271" s="13"/>
      <c r="Q271" s="13"/>
      <c r="R271" s="13"/>
      <c r="S271" s="13"/>
      <c r="T271" s="13"/>
      <c r="U271" s="13"/>
      <c r="V271" s="56">
        <f t="shared" si="11"/>
        <v>0</v>
      </c>
    </row>
    <row r="272" spans="1:26" ht="12.75" hidden="1">
      <c r="A272" s="79">
        <v>2</v>
      </c>
      <c r="B272" s="279"/>
      <c r="C272" s="72"/>
      <c r="D272" s="21" t="s">
        <v>33</v>
      </c>
      <c r="E272" s="2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56">
        <f t="shared" si="11"/>
        <v>0</v>
      </c>
    </row>
    <row r="273" spans="1:22" ht="12.75" hidden="1">
      <c r="A273" s="79">
        <v>2</v>
      </c>
      <c r="B273" s="279"/>
      <c r="C273" s="73"/>
      <c r="D273" s="20" t="s">
        <v>34</v>
      </c>
      <c r="E273" s="16"/>
      <c r="F273" s="13"/>
      <c r="G273" s="13"/>
      <c r="H273" s="13"/>
      <c r="I273" s="13"/>
      <c r="J273" s="13"/>
      <c r="K273" s="13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56">
        <f t="shared" si="11"/>
        <v>0</v>
      </c>
    </row>
    <row r="274" spans="1:22" ht="12.75" hidden="1">
      <c r="A274" s="79">
        <v>2</v>
      </c>
      <c r="B274" s="279"/>
      <c r="D274" s="21" t="s">
        <v>35</v>
      </c>
      <c r="E274" s="2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56">
        <f t="shared" si="11"/>
        <v>0</v>
      </c>
    </row>
    <row r="275" spans="1:22" ht="12.75">
      <c r="A275" s="79">
        <v>2</v>
      </c>
      <c r="B275" s="279"/>
      <c r="C275" s="23"/>
      <c r="D275" s="24"/>
      <c r="E275" s="25"/>
      <c r="F275" s="46"/>
      <c r="G275" s="46"/>
      <c r="H275" s="46"/>
      <c r="I275" s="46"/>
      <c r="J275" s="46"/>
      <c r="K275" s="46"/>
      <c r="L275" s="46"/>
      <c r="M275" s="46"/>
      <c r="N275" s="46"/>
      <c r="O275" s="46"/>
      <c r="P275" s="46"/>
      <c r="Q275" s="46"/>
      <c r="R275" s="37"/>
      <c r="S275" s="37"/>
      <c r="T275" s="37"/>
      <c r="U275" s="37"/>
      <c r="V275" s="56"/>
    </row>
    <row r="276" spans="1:22" ht="12.75">
      <c r="A276" s="79">
        <v>2</v>
      </c>
      <c r="B276" s="279"/>
      <c r="C276" s="66" t="s">
        <v>38</v>
      </c>
      <c r="D276" s="20" t="s">
        <v>32</v>
      </c>
      <c r="E276" s="16">
        <v>150</v>
      </c>
      <c r="F276" s="13"/>
      <c r="G276" s="13"/>
      <c r="H276" s="13"/>
      <c r="I276" s="13"/>
      <c r="J276" s="13"/>
      <c r="K276" s="13"/>
      <c r="L276" s="13"/>
      <c r="M276" s="13"/>
      <c r="N276" s="13"/>
      <c r="O276" s="13"/>
      <c r="P276" s="13"/>
      <c r="Q276" s="13"/>
      <c r="R276" s="178"/>
      <c r="S276" s="13"/>
      <c r="T276" s="13">
        <v>1</v>
      </c>
      <c r="U276" s="178"/>
      <c r="V276" s="56">
        <f>F276*$F$2+G276*$G$2+H276*$H$2+I276*$I$2+J276*$J$2+K276*$K$2+L276*$L$2+M276*$M$2+N276*$N$2+O276*$O$2+P276*$P$2+Q276*$Q$2+R276*$R$2+S276*$S$2+U276*$U$2+T276*$T$76</f>
        <v>150</v>
      </c>
    </row>
    <row r="277" spans="1:22" ht="12.75">
      <c r="A277" s="79">
        <v>2</v>
      </c>
      <c r="B277" s="279"/>
      <c r="C277" s="67"/>
      <c r="D277" s="264" t="s">
        <v>33</v>
      </c>
      <c r="E277" s="263">
        <v>4</v>
      </c>
      <c r="F277" s="12">
        <v>1</v>
      </c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78"/>
      <c r="S277" s="12"/>
      <c r="T277" s="12"/>
      <c r="U277" s="178"/>
      <c r="V277" s="56">
        <f>F277*$F$2+G277*$G$2+H277*$H$2+I277*$I$2+J277*$J$2+K277*$K$2+L277*$L$2+M277*$M$2+N277*$N$2+O277*$O$2+P277*$P$2+Q277*$Q$2+R277*$R$2+S277*$S$2+U277*$U$2+T277*$T$76</f>
        <v>36</v>
      </c>
    </row>
    <row r="278" spans="1:22" ht="12.75">
      <c r="A278" s="79">
        <v>2</v>
      </c>
      <c r="B278" s="279"/>
      <c r="C278" s="68"/>
      <c r="D278" s="20" t="s">
        <v>34</v>
      </c>
      <c r="E278" s="16">
        <v>50</v>
      </c>
      <c r="F278" s="13"/>
      <c r="G278" s="13"/>
      <c r="H278" s="13"/>
      <c r="I278" s="13"/>
      <c r="J278" s="13">
        <v>1</v>
      </c>
      <c r="K278" s="13"/>
      <c r="L278" s="13"/>
      <c r="M278" s="13"/>
      <c r="N278" s="13"/>
      <c r="O278" s="13"/>
      <c r="P278" s="13"/>
      <c r="Q278" s="13"/>
      <c r="R278" s="178"/>
      <c r="S278" s="13"/>
      <c r="T278" s="13"/>
      <c r="U278" s="178"/>
      <c r="V278" s="56">
        <f>F278*$F$2+G278*$G$2+H278*$H$2+I278*$I$2+J278*$J$2+K278*$K$2+L278*$L$2+M278*$M$2+N278*$N$2+O278*$O$2+P278*$P$2+Q278*$Q$2+R278*$R$2+S278*$S$2+U278*$U$2+T278*$T$76</f>
        <v>50</v>
      </c>
    </row>
    <row r="279" spans="1:22" ht="12.75">
      <c r="A279" s="79">
        <v>2</v>
      </c>
      <c r="B279" s="279"/>
      <c r="C279" s="19">
        <f>E276+E277+E278+E279</f>
        <v>270</v>
      </c>
      <c r="D279" s="21" t="s">
        <v>35</v>
      </c>
      <c r="E279" s="22">
        <v>66</v>
      </c>
      <c r="F279" s="12"/>
      <c r="G279" s="12"/>
      <c r="H279" s="12"/>
      <c r="I279" s="12"/>
      <c r="J279" s="12"/>
      <c r="K279" s="12">
        <v>1</v>
      </c>
      <c r="L279" s="12"/>
      <c r="M279" s="12"/>
      <c r="N279" s="12"/>
      <c r="O279" s="12"/>
      <c r="P279" s="12"/>
      <c r="Q279" s="12"/>
      <c r="R279" s="178"/>
      <c r="S279" s="12"/>
      <c r="T279" s="12"/>
      <c r="U279" s="178"/>
      <c r="V279" s="56">
        <f>F279*$F$2+G279*$G$2+H279*$H$2+I279*$I$2+J279*$J$2+K279*$K$2+L279*$L$2+M279*$M$2+N279*$N$2+O279*$O$2+P279*$P$2+Q279*$Q$2+R279*$R$2+S279*$S$2+U279*$U$2+T279*$T$76</f>
        <v>50</v>
      </c>
    </row>
    <row r="280" spans="1:22" ht="12.75">
      <c r="A280" s="79">
        <v>2</v>
      </c>
      <c r="B280" s="279"/>
      <c r="C280" s="23"/>
      <c r="D280" s="24"/>
      <c r="E280" s="25"/>
      <c r="F280" s="46"/>
      <c r="G280" s="46"/>
      <c r="H280" s="46"/>
      <c r="I280" s="46"/>
      <c r="J280" s="46"/>
      <c r="K280" s="46"/>
      <c r="L280" s="46"/>
      <c r="M280" s="46"/>
      <c r="N280" s="46"/>
      <c r="O280" s="46"/>
      <c r="P280" s="46"/>
      <c r="Q280" s="46"/>
      <c r="R280" s="37"/>
      <c r="S280" s="37"/>
      <c r="T280" s="37"/>
      <c r="U280" s="37"/>
      <c r="V280" s="56"/>
    </row>
    <row r="281" spans="1:22" ht="12.75">
      <c r="A281" s="79">
        <v>2</v>
      </c>
      <c r="B281" s="279"/>
      <c r="C281" s="69" t="s">
        <v>39</v>
      </c>
      <c r="D281" s="20" t="s">
        <v>32</v>
      </c>
      <c r="E281" s="16">
        <v>20</v>
      </c>
      <c r="F281" s="13"/>
      <c r="G281" s="13"/>
      <c r="H281" s="13"/>
      <c r="I281" s="13"/>
      <c r="J281" s="13"/>
      <c r="K281" s="13"/>
      <c r="L281" s="13"/>
      <c r="M281" s="13"/>
      <c r="N281" s="13"/>
      <c r="O281" s="13"/>
      <c r="P281" s="13">
        <v>1</v>
      </c>
      <c r="Q281" s="13"/>
      <c r="R281" s="178"/>
      <c r="S281" s="13"/>
      <c r="T281" s="13"/>
      <c r="U281" s="178"/>
      <c r="V281" s="56">
        <f>F281*$F$2+G281*$G$2+H281*$H$2+I281*$I$2+J281*$J$2+K281*$K$2+L281*$L$2+M281*$M$2+N281*$N$2+O281*$O$2+P281*$P$2+Q281*$Q$2+R281*$R$2+S281*$S$2+U281*$U$2+T281*$T$76</f>
        <v>50</v>
      </c>
    </row>
    <row r="282" spans="1:22" ht="12.75">
      <c r="A282" s="79">
        <v>2</v>
      </c>
      <c r="B282" s="279"/>
      <c r="C282" s="70"/>
      <c r="D282" s="21" t="s">
        <v>33</v>
      </c>
      <c r="E282" s="41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78"/>
      <c r="S282" s="12"/>
      <c r="T282" s="12"/>
      <c r="U282" s="178"/>
      <c r="V282" s="56">
        <f t="shared" ref="V282:V288" si="12">F282*$F$2+G282*$G$2+H282*$H$2+I282*$I$2+J282*$J$2+K282*$K$2+L282*$L$2+M282*$M$2+N282*$N$2+O282*$O$2+P282*$P$2+Q282*$Q$2+R282*$R$2+S282*$S$2+U282*$U$2+T282*$T$76</f>
        <v>0</v>
      </c>
    </row>
    <row r="283" spans="1:22" ht="12.75">
      <c r="A283" s="79">
        <v>2</v>
      </c>
      <c r="B283" s="279"/>
      <c r="C283" s="70"/>
      <c r="D283" s="20" t="s">
        <v>34</v>
      </c>
      <c r="E283" s="16"/>
      <c r="F283" s="13"/>
      <c r="G283" s="13"/>
      <c r="H283" s="13"/>
      <c r="I283" s="13"/>
      <c r="J283" s="13"/>
      <c r="K283" s="13"/>
      <c r="L283" s="13"/>
      <c r="M283" s="13"/>
      <c r="N283" s="13"/>
      <c r="O283" s="13"/>
      <c r="P283" s="13"/>
      <c r="Q283" s="13"/>
      <c r="R283" s="178"/>
      <c r="S283" s="13"/>
      <c r="T283" s="13"/>
      <c r="U283" s="178"/>
      <c r="V283" s="56">
        <f t="shared" si="12"/>
        <v>0</v>
      </c>
    </row>
    <row r="284" spans="1:22" ht="12.75">
      <c r="A284" s="79">
        <v>2</v>
      </c>
      <c r="B284" s="279"/>
      <c r="C284" s="64">
        <f>E281+E282+E283+E284+E285+E286+E287+E288</f>
        <v>377</v>
      </c>
      <c r="D284" s="21" t="s">
        <v>35</v>
      </c>
      <c r="E284" s="22">
        <v>357</v>
      </c>
      <c r="F284" s="12"/>
      <c r="G284" s="12"/>
      <c r="H284" s="12"/>
      <c r="I284" s="12">
        <v>1</v>
      </c>
      <c r="J284" s="12">
        <v>1</v>
      </c>
      <c r="K284" s="12">
        <v>1</v>
      </c>
      <c r="L284" s="12">
        <v>1</v>
      </c>
      <c r="M284" s="12"/>
      <c r="N284" s="12"/>
      <c r="O284" s="12"/>
      <c r="P284" s="12"/>
      <c r="Q284" s="12"/>
      <c r="R284" s="178"/>
      <c r="S284" s="12"/>
      <c r="T284" s="12">
        <v>1</v>
      </c>
      <c r="U284" s="178"/>
      <c r="V284" s="56">
        <f t="shared" si="12"/>
        <v>350</v>
      </c>
    </row>
    <row r="285" spans="1:22" ht="12.75" hidden="1">
      <c r="A285" s="79">
        <v>2</v>
      </c>
      <c r="B285" s="279"/>
      <c r="C285" s="71" t="s">
        <v>40</v>
      </c>
      <c r="D285" s="20" t="s">
        <v>32</v>
      </c>
      <c r="E285" s="16"/>
      <c r="F285" s="13"/>
      <c r="G285" s="13"/>
      <c r="H285" s="13"/>
      <c r="I285" s="13"/>
      <c r="J285" s="13"/>
      <c r="K285" s="13"/>
      <c r="L285" s="13"/>
      <c r="M285" s="13"/>
      <c r="N285" s="13"/>
      <c r="O285" s="13"/>
      <c r="P285" s="13"/>
      <c r="Q285" s="13"/>
      <c r="R285" s="13"/>
      <c r="S285" s="13"/>
      <c r="T285" s="13"/>
      <c r="U285" s="13"/>
      <c r="V285" s="56">
        <f t="shared" si="12"/>
        <v>0</v>
      </c>
    </row>
    <row r="286" spans="1:22" ht="12.75" hidden="1">
      <c r="A286" s="79">
        <v>2</v>
      </c>
      <c r="B286" s="279"/>
      <c r="C286" s="72"/>
      <c r="D286" s="21" t="s">
        <v>33</v>
      </c>
      <c r="E286" s="2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56">
        <f t="shared" si="12"/>
        <v>0</v>
      </c>
    </row>
    <row r="287" spans="1:22" ht="12.75" hidden="1">
      <c r="A287" s="79">
        <v>2</v>
      </c>
      <c r="B287" s="279"/>
      <c r="C287" s="73"/>
      <c r="D287" s="20" t="s">
        <v>34</v>
      </c>
      <c r="E287" s="16"/>
      <c r="F287" s="13"/>
      <c r="G287" s="13"/>
      <c r="H287" s="13"/>
      <c r="I287" s="13"/>
      <c r="J287" s="13"/>
      <c r="K287" s="13"/>
      <c r="L287" s="13"/>
      <c r="M287" s="13"/>
      <c r="N287" s="13"/>
      <c r="O287" s="13"/>
      <c r="P287" s="13"/>
      <c r="Q287" s="13"/>
      <c r="R287" s="13"/>
      <c r="S287" s="13"/>
      <c r="T287" s="13"/>
      <c r="U287" s="13"/>
      <c r="V287" s="56">
        <f t="shared" si="12"/>
        <v>0</v>
      </c>
    </row>
    <row r="288" spans="1:22" ht="12.75" hidden="1">
      <c r="A288" s="79">
        <v>2</v>
      </c>
      <c r="B288" s="279"/>
      <c r="D288" s="21" t="s">
        <v>35</v>
      </c>
      <c r="E288" s="2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56">
        <f t="shared" si="12"/>
        <v>0</v>
      </c>
    </row>
    <row r="289" spans="1:26" ht="12.75">
      <c r="A289" s="79">
        <v>2</v>
      </c>
      <c r="B289" s="279"/>
      <c r="C289" s="23"/>
      <c r="D289" s="24"/>
      <c r="E289" s="25"/>
      <c r="F289" s="46"/>
      <c r="G289" s="46"/>
      <c r="H289" s="46"/>
      <c r="I289" s="46"/>
      <c r="J289" s="46"/>
      <c r="K289" s="46"/>
      <c r="L289" s="46"/>
      <c r="M289" s="46"/>
      <c r="N289" s="46"/>
      <c r="O289" s="46"/>
      <c r="P289" s="46"/>
      <c r="Q289" s="46"/>
      <c r="R289" s="37"/>
      <c r="S289" s="37"/>
      <c r="T289" s="37"/>
      <c r="U289" s="37"/>
      <c r="V289" s="56"/>
    </row>
    <row r="290" spans="1:26" ht="12.75">
      <c r="A290" s="79">
        <v>2</v>
      </c>
      <c r="B290" s="279"/>
      <c r="C290" s="66" t="s">
        <v>41</v>
      </c>
      <c r="D290" s="20" t="s">
        <v>32</v>
      </c>
      <c r="E290" s="16">
        <v>70</v>
      </c>
      <c r="F290" s="13">
        <v>1</v>
      </c>
      <c r="G290" s="13"/>
      <c r="H290" s="13"/>
      <c r="I290" s="13">
        <v>1</v>
      </c>
      <c r="J290" s="13"/>
      <c r="K290" s="13"/>
      <c r="L290" s="13"/>
      <c r="M290" s="13"/>
      <c r="N290" s="13"/>
      <c r="O290" s="13"/>
      <c r="P290" s="13"/>
      <c r="Q290" s="13"/>
      <c r="R290" s="178"/>
      <c r="S290" s="13"/>
      <c r="T290" s="13"/>
      <c r="U290" s="178"/>
      <c r="V290" s="56">
        <f>F290*$F$2+G290*$G$2+H290*$H$2+I290*$I$2+J290*$J$2+K290*$K$2+L290*$L$2+M290*$M$2+N290*$N$2+O290*$O$2+P290*$P$2+Q290*$Q$2+R290*$R$2+S290*$S$2+U290*$U$2+T290*$T$76</f>
        <v>86</v>
      </c>
    </row>
    <row r="291" spans="1:26" ht="12.75">
      <c r="A291" s="79">
        <v>2</v>
      </c>
      <c r="B291" s="279"/>
      <c r="C291" s="67"/>
      <c r="D291" s="21" t="s">
        <v>33</v>
      </c>
      <c r="E291" s="257">
        <v>305</v>
      </c>
      <c r="F291" s="12"/>
      <c r="G291" s="12"/>
      <c r="H291" s="12"/>
      <c r="I291" s="12"/>
      <c r="J291" s="12"/>
      <c r="K291" s="12"/>
      <c r="L291" s="12">
        <v>1</v>
      </c>
      <c r="M291" s="12"/>
      <c r="N291" s="12">
        <v>1</v>
      </c>
      <c r="O291" s="12">
        <v>1</v>
      </c>
      <c r="P291" s="12">
        <v>1</v>
      </c>
      <c r="Q291" s="12"/>
      <c r="R291" s="178"/>
      <c r="S291" s="12"/>
      <c r="T291" s="12">
        <v>1</v>
      </c>
      <c r="U291" s="178"/>
      <c r="V291" s="56">
        <f>F291*$F$2+G291*$G$2+H291*$H$2+I291*$I$2+J291*$J$2+K291*$K$2+L291*$L$2+M291*$M$2+N291*$N$2+O291*$O$2+P291*$P$2+Q291*$Q$2+R291*$R$2+S291*$S$2+U291*$U$2+T291*$T$76</f>
        <v>350</v>
      </c>
    </row>
    <row r="292" spans="1:26" ht="12.75">
      <c r="A292" s="79">
        <v>2</v>
      </c>
      <c r="B292" s="279"/>
      <c r="C292" s="68"/>
      <c r="D292" s="20" t="s">
        <v>34</v>
      </c>
      <c r="E292" s="16"/>
      <c r="F292" s="13"/>
      <c r="G292" s="13"/>
      <c r="H292" s="13"/>
      <c r="I292" s="13"/>
      <c r="J292" s="13"/>
      <c r="K292" s="13"/>
      <c r="L292" s="13"/>
      <c r="M292" s="13"/>
      <c r="N292" s="13"/>
      <c r="O292" s="13"/>
      <c r="P292" s="13"/>
      <c r="Q292" s="13"/>
      <c r="R292" s="178"/>
      <c r="S292" s="13"/>
      <c r="T292" s="13"/>
      <c r="U292" s="178"/>
      <c r="V292" s="56">
        <f>F292*$F$2+G292*$G$2+H292*$H$2+I292*$I$2+J292*$J$2+K292*$K$2+L292*$L$2+M292*$M$2+N292*$N$2+O292*$O$2+P292*$P$2+Q292*$Q$2+R292*$R$2+S292*$S$2+U292*$U$2+T292*$T$76</f>
        <v>0</v>
      </c>
    </row>
    <row r="293" spans="1:26" ht="12.75">
      <c r="A293" s="79">
        <v>2</v>
      </c>
      <c r="B293" s="279"/>
      <c r="C293" s="19">
        <f>E290+E291+E292+E293</f>
        <v>415</v>
      </c>
      <c r="D293" s="21" t="s">
        <v>35</v>
      </c>
      <c r="E293" s="22">
        <v>40</v>
      </c>
      <c r="F293" s="12"/>
      <c r="G293" s="12"/>
      <c r="H293" s="12"/>
      <c r="I293" s="12"/>
      <c r="J293" s="12">
        <v>1</v>
      </c>
      <c r="K293" s="12"/>
      <c r="L293" s="12"/>
      <c r="M293" s="253"/>
      <c r="N293" s="12"/>
      <c r="O293" s="12"/>
      <c r="P293" s="12"/>
      <c r="Q293" s="12"/>
      <c r="R293" s="178"/>
      <c r="S293" s="12"/>
      <c r="T293" s="12"/>
      <c r="U293" s="178"/>
      <c r="V293" s="56">
        <f>F293*$F$2+G293*$G$2+H293*$H$2+I293*$I$2+J293*$J$2+K293*$K$2+L293*$L$2+M293*$M$2+N293*$N$2+O293*$O$2+P293*$P$2+Q293*$Q$2+R293*$R$2+S293*$S$2+U293*$U$2+T293*$T$76</f>
        <v>50</v>
      </c>
    </row>
    <row r="294" spans="1:26" ht="14.25" customHeight="1">
      <c r="A294" s="79">
        <v>2</v>
      </c>
      <c r="B294" s="195"/>
      <c r="C294" s="29"/>
      <c r="D294" s="30"/>
      <c r="E294" s="31"/>
      <c r="F294" s="48"/>
      <c r="G294" s="48"/>
      <c r="H294" s="48"/>
      <c r="I294" s="48"/>
      <c r="J294" s="48"/>
      <c r="K294" s="48"/>
      <c r="L294" s="48"/>
      <c r="M294" s="48"/>
      <c r="N294" s="48"/>
      <c r="O294" s="48"/>
      <c r="P294" s="48"/>
      <c r="Q294" s="48"/>
      <c r="R294" s="48"/>
      <c r="S294" s="48"/>
      <c r="T294" s="48"/>
      <c r="U294" s="48"/>
      <c r="V294" s="58"/>
    </row>
    <row r="295" spans="1:26" ht="14.25" customHeight="1">
      <c r="A295" s="79">
        <v>2</v>
      </c>
      <c r="B295" s="194"/>
      <c r="C295" s="75"/>
      <c r="D295" s="34"/>
      <c r="E295" s="35"/>
      <c r="F295" s="47"/>
      <c r="G295" s="47"/>
      <c r="H295" s="47"/>
      <c r="I295" s="47"/>
      <c r="J295" s="47"/>
      <c r="K295" s="47"/>
      <c r="L295" s="47"/>
      <c r="M295" s="47"/>
      <c r="N295" s="47"/>
      <c r="O295" s="47"/>
      <c r="P295" s="47"/>
      <c r="Q295" s="47"/>
      <c r="R295" s="47"/>
      <c r="S295" s="47"/>
      <c r="T295" s="47"/>
      <c r="U295" s="47"/>
      <c r="V295" s="62"/>
    </row>
    <row r="296" spans="1:26" ht="14.25" customHeight="1">
      <c r="A296" s="79">
        <v>2</v>
      </c>
      <c r="B296" s="194"/>
      <c r="C296" s="176"/>
      <c r="D296" s="33"/>
      <c r="E296" s="35"/>
      <c r="F296" s="47"/>
      <c r="G296" s="47"/>
      <c r="H296" s="47"/>
      <c r="I296" s="47"/>
      <c r="J296" s="47"/>
      <c r="K296" s="47"/>
      <c r="L296" s="47"/>
      <c r="M296" s="47"/>
      <c r="N296" s="47"/>
      <c r="O296" s="47"/>
      <c r="P296" s="47"/>
      <c r="Q296" s="47"/>
      <c r="R296" s="47"/>
      <c r="S296" s="47"/>
      <c r="T296" s="47"/>
      <c r="U296" s="47"/>
      <c r="V296" s="62"/>
    </row>
    <row r="297" spans="1:26" ht="12.75">
      <c r="A297" s="79">
        <v>2</v>
      </c>
      <c r="B297" s="288"/>
      <c r="C297" s="280" t="s">
        <v>13</v>
      </c>
      <c r="D297" s="280" t="s">
        <v>14</v>
      </c>
      <c r="E297" s="286" t="s">
        <v>15</v>
      </c>
      <c r="F297" s="43" t="s">
        <v>16</v>
      </c>
      <c r="G297" s="43" t="s">
        <v>17</v>
      </c>
      <c r="H297" s="43" t="s">
        <v>18</v>
      </c>
      <c r="I297" s="43" t="s">
        <v>19</v>
      </c>
      <c r="J297" s="43" t="s">
        <v>20</v>
      </c>
      <c r="K297" s="43" t="s">
        <v>21</v>
      </c>
      <c r="L297" s="43" t="s">
        <v>22</v>
      </c>
      <c r="M297" s="43" t="s">
        <v>23</v>
      </c>
      <c r="N297" s="43" t="s">
        <v>24</v>
      </c>
      <c r="O297" s="43" t="s">
        <v>25</v>
      </c>
      <c r="P297" s="43" t="s">
        <v>26</v>
      </c>
      <c r="Q297" s="43" t="s">
        <v>27</v>
      </c>
      <c r="R297" s="43" t="s">
        <v>28</v>
      </c>
      <c r="S297" s="43" t="s">
        <v>29</v>
      </c>
      <c r="T297" s="43" t="s">
        <v>134</v>
      </c>
      <c r="U297" s="44" t="s">
        <v>30</v>
      </c>
      <c r="V297" s="45"/>
    </row>
    <row r="298" spans="1:26" ht="12.75">
      <c r="A298" s="79">
        <v>2</v>
      </c>
      <c r="B298" s="288"/>
      <c r="C298" s="280"/>
      <c r="D298" s="280"/>
      <c r="E298" s="286"/>
      <c r="F298" s="43">
        <v>36</v>
      </c>
      <c r="G298" s="43">
        <v>20</v>
      </c>
      <c r="H298" s="43">
        <v>20</v>
      </c>
      <c r="I298" s="43">
        <v>50</v>
      </c>
      <c r="J298" s="43">
        <v>50</v>
      </c>
      <c r="K298" s="43">
        <v>50</v>
      </c>
      <c r="L298" s="43">
        <v>50</v>
      </c>
      <c r="M298" s="43">
        <v>36</v>
      </c>
      <c r="N298" s="43">
        <v>50</v>
      </c>
      <c r="O298" s="43">
        <v>50</v>
      </c>
      <c r="P298" s="43">
        <v>50</v>
      </c>
      <c r="Q298" s="43">
        <v>50</v>
      </c>
      <c r="R298" s="43">
        <v>65</v>
      </c>
      <c r="S298" s="43">
        <v>26</v>
      </c>
      <c r="T298" s="43">
        <v>150</v>
      </c>
      <c r="U298" s="43">
        <v>65</v>
      </c>
      <c r="V298" s="45">
        <f>SUM(F298:U298)</f>
        <v>818</v>
      </c>
    </row>
    <row r="299" spans="1:26" ht="15">
      <c r="A299" s="79">
        <v>2</v>
      </c>
      <c r="B299" s="278">
        <f>'3-ΑΙΘΟΥΣΕΣ'!$B$3+10</f>
        <v>42544</v>
      </c>
      <c r="C299" s="66" t="s">
        <v>31</v>
      </c>
      <c r="D299" s="18" t="s">
        <v>32</v>
      </c>
      <c r="E299" s="16">
        <v>50</v>
      </c>
      <c r="F299" s="13"/>
      <c r="G299" s="13"/>
      <c r="H299" s="13"/>
      <c r="I299" s="13"/>
      <c r="J299" s="13"/>
      <c r="K299" s="13">
        <v>1</v>
      </c>
      <c r="L299" s="13"/>
      <c r="M299" s="13"/>
      <c r="N299" s="13"/>
      <c r="O299" s="13"/>
      <c r="P299" s="13"/>
      <c r="Q299" s="13"/>
      <c r="R299" s="178"/>
      <c r="S299" s="13"/>
      <c r="T299" s="13"/>
      <c r="U299" s="178"/>
      <c r="V299" s="56">
        <f>F299*$F$2+G299*$G$2+H299*$H$2+I299*$I$2+J299*$J$2+K299*$K$2+L299*$L$2+M299*$M$2+N299*$N$2+O299*$O$2+P299*$P$2+Q299*$Q$2+R299*$R$2+S299*$S$2+U299*$U$2+T299*$T$113</f>
        <v>50</v>
      </c>
      <c r="Y299" s="55" t="s">
        <v>31</v>
      </c>
      <c r="Z299" s="54" t="str">
        <f>IF(F300=1,"Γ1,","")&amp;""&amp;IF(G300=1,"Γ2,","")&amp;""&amp;IF(H300=1,"Γ3,","")&amp;""&amp;IF(I300=1,"Γ4,","")&amp;""&amp;IF(J300=1,"Γ5,","")&amp;""&amp;IF(K300=1,"Γ6,","")&amp;""&amp;IF(L300=1,"Γ7,","")&amp;""&amp;IF(M300=1,"B1,","")&amp;""&amp;IF(N300=1,"B2,","")&amp;""&amp;IF(O300=1,"B3,","")&amp;""&amp;IF(P300=1,"B4,","")&amp;""&amp;IF(Q300=1,"ΦΧ,","")&amp;""&amp;IF(R300=1,"ΚΑΜ,","")&amp;""&amp;IF(S300=1,"ΣΧ,","")&amp;""&amp;IF(T300=1,"Κ28,","")&amp;""&amp;IF(U300=1,"ΣΕΥΠ,","")</f>
        <v/>
      </c>
    </row>
    <row r="300" spans="1:26" ht="15">
      <c r="A300" s="79">
        <v>2</v>
      </c>
      <c r="B300" s="279"/>
      <c r="C300" s="67"/>
      <c r="D300" s="28" t="s">
        <v>33</v>
      </c>
      <c r="E300" s="259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78"/>
      <c r="S300" s="12"/>
      <c r="T300" s="12"/>
      <c r="U300" s="178"/>
      <c r="V300" s="56">
        <f>F300*$F$2+G300*$G$2+H300*$H$2+I300*$I$2+J300*$J$2+K300*$K$2+L300*$L$2+M300*$M$2+N300*$N$2+O300*$O$2+P300*$P$2+Q300*$Q$2+R300*$R$2+S300*$S$2+U300*$U$2+T300*$T$113</f>
        <v>0</v>
      </c>
      <c r="Y300" s="55" t="s">
        <v>36</v>
      </c>
      <c r="Z300" s="54" t="str">
        <f>IF(F305=1,"Γ1,","")&amp;""&amp;IF(G305=1,"Γ2,","")&amp;""&amp;IF(H305=1,"Γ3,","")&amp;""&amp;IF(I305=1,"Γ4,","")&amp;""&amp;IF(J305=1,"Γ5,","")&amp;""&amp;IF(K305=1,"Γ6,","")&amp;""&amp;IF(L305=1,"Γ7,","")&amp;""&amp;IF(M305=1,"B1,","")&amp;""&amp;IF(N305=1,"B2,","")&amp;""&amp;IF(O305=1,"B3,","")&amp;""&amp;IF(P305=1,"B4,","")&amp;""&amp;IF(Q305=1,"ΦΧ,","")&amp;""&amp;IF(R305=1,"ΚΑΜ,","")&amp;""&amp;IF(S305=1,"ΣΧ,","")&amp;""&amp;IF(T305=1,"Κ28,","")&amp;""&amp;IF(U305=1,"ΣΕΥΠ,","")</f>
        <v>Γ1,</v>
      </c>
    </row>
    <row r="301" spans="1:26" ht="15">
      <c r="A301" s="79">
        <v>2</v>
      </c>
      <c r="B301" s="279"/>
      <c r="C301" s="68"/>
      <c r="D301" s="18" t="s">
        <v>34</v>
      </c>
      <c r="E301" s="16">
        <v>150</v>
      </c>
      <c r="F301" s="13"/>
      <c r="G301" s="13"/>
      <c r="H301" s="13"/>
      <c r="I301" s="13"/>
      <c r="J301" s="13"/>
      <c r="K301" s="13"/>
      <c r="L301" s="13"/>
      <c r="M301" s="13"/>
      <c r="N301" s="13"/>
      <c r="O301" s="13"/>
      <c r="P301" s="13"/>
      <c r="Q301" s="13"/>
      <c r="R301" s="178"/>
      <c r="S301" s="13"/>
      <c r="T301" s="13">
        <v>1</v>
      </c>
      <c r="U301" s="178"/>
      <c r="V301" s="56">
        <f>F301*$F$2+G301*$G$2+H301*$H$2+I301*$I$2+J301*$J$2+K301*$K$2+L301*$L$2+M301*$M$2+N301*$N$2+O301*$O$2+P301*$P$2+Q301*$Q$2+R301*$R$2+S301*$S$2+U301*$U$2+T301*$T$113</f>
        <v>150</v>
      </c>
      <c r="Y301" s="55" t="s">
        <v>38</v>
      </c>
      <c r="Z301" s="54" t="str">
        <f>IF(F314=1,"Γ1,","")&amp;""&amp;IF(G314=1,"Γ2,","")&amp;""&amp;IF(H314=1,"Γ3,","")&amp;""&amp;IF(I314=1,"Γ4,","")&amp;""&amp;IF(J314=1,"Γ5,","")&amp;""&amp;IF(K314=1,"Γ6,","")&amp;""&amp;IF(L314=1,"Γ7,","")&amp;""&amp;IF(M314=1,"B1,","")&amp;""&amp;IF(N314=1,"B2,","")&amp;""&amp;IF(O314=1,"B3,","")&amp;""&amp;IF(P314=1,"B4,","")&amp;""&amp;IF(Q314=1,"ΦΧ,","")&amp;""&amp;IF(R314=1,"ΚΑΜ,","")&amp;""&amp;IF(S314=1,"ΣΧ,","")&amp;""&amp;IF(T314=1,"Κ28,","")&amp;""&amp;IF(U314=1,"ΣΕΥΠ,","")</f>
        <v>Γ4,Γ5,</v>
      </c>
    </row>
    <row r="302" spans="1:26" ht="15">
      <c r="A302" s="79">
        <v>2</v>
      </c>
      <c r="B302" s="279"/>
      <c r="C302" s="19">
        <f>E299+E300+E301+E302</f>
        <v>200</v>
      </c>
      <c r="D302" s="28" t="s">
        <v>35</v>
      </c>
      <c r="E302" s="2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78"/>
      <c r="S302" s="12"/>
      <c r="T302" s="12"/>
      <c r="U302" s="178"/>
      <c r="V302" s="56">
        <f>F302*$F$2+G302*$G$2+H302*$H$2+I302*$I$2+J302*$J$2+K302*$K$2+L302*$L$2+M302*$M$2+N302*$N$2+O302*$O$2+P302*$P$2+Q302*$Q$2+R302*$R$2+S302*$S$2+U302*$U$2+T302*$T$113</f>
        <v>0</v>
      </c>
      <c r="Y302" s="55" t="s">
        <v>39</v>
      </c>
      <c r="Z302" s="54" t="str">
        <f>IF(F319=1,"Γ1,","")&amp;""&amp;IF(G319=1,"Γ2,","")&amp;""&amp;IF(H319=1,"Γ3,","")&amp;""&amp;IF(I319=1,"Γ4,","")&amp;""&amp;IF(J319=1,"Γ5,","")&amp;""&amp;IF(K319=1,"Γ6,","")&amp;""&amp;IF(L319=1,"Γ7,","")&amp;""&amp;IF(M319=1,"B1,","")&amp;""&amp;IF(N319=1,"B2,","")&amp;""&amp;IF(O319=1,"B3,","")&amp;""&amp;IF(P319=1,"B4,","")&amp;""&amp;IF(Q319=1,"ΦΧ,","")&amp;""&amp;IF(R319=1,"ΚΑΜ,","")&amp;""&amp;IF(S319=1,"ΣΧ,","")&amp;""&amp;IF(T319=1,"Κ28,","")&amp;""&amp;IF(U319=1,"ΣΕΥΠ,","")</f>
        <v>B4,</v>
      </c>
    </row>
    <row r="303" spans="1:26" ht="15">
      <c r="A303" s="79">
        <v>2</v>
      </c>
      <c r="B303" s="279"/>
      <c r="C303" s="23"/>
      <c r="D303" s="24"/>
      <c r="E303" s="25"/>
      <c r="F303" s="46"/>
      <c r="G303" s="46"/>
      <c r="H303" s="46"/>
      <c r="I303" s="46"/>
      <c r="J303" s="46"/>
      <c r="K303" s="46"/>
      <c r="L303" s="46"/>
      <c r="M303" s="46"/>
      <c r="N303" s="46"/>
      <c r="O303" s="46"/>
      <c r="P303" s="46"/>
      <c r="Q303" s="46"/>
      <c r="R303" s="37"/>
      <c r="S303" s="37"/>
      <c r="T303" s="37"/>
      <c r="U303" s="37"/>
      <c r="V303" s="56"/>
      <c r="Y303" s="55" t="s">
        <v>41</v>
      </c>
      <c r="Z303" s="54" t="str">
        <f>IF(F328=1,"Γ1,","")&amp;""&amp;IF(G328=1,"Γ2,","")&amp;""&amp;IF(H328=1,"Γ3,","")&amp;""&amp;IF(I328=1,"Γ4,","")&amp;""&amp;IF(J328=1,"Γ5,","")&amp;""&amp;IF(K328=1,"Γ6,","")&amp;""&amp;IF(L328=1,"Γ7,","")&amp;""&amp;IF(M328=1,"B1,","")&amp;""&amp;IF(N328=1,"B2,","")&amp;""&amp;IF(O328=1,"B3,","")&amp;""&amp;IF(P328=1,"B4,","")&amp;""&amp;IF(Q328=1,"ΦΧ,","")&amp;""&amp;IF(R328=1,"ΚΑΜ,","")&amp;""&amp;IF(S328=1,"ΣΧ,","")&amp;""&amp;IF(T328=1,"Κ28,","")&amp;""&amp;IF(U328=1,"ΣΕΥΠ,","")</f>
        <v>Γ1,Γ4,Γ5,Γ6,Γ7,B2,B3,B4,ΦΧ,</v>
      </c>
    </row>
    <row r="304" spans="1:26" ht="12.75">
      <c r="A304" s="79">
        <v>2</v>
      </c>
      <c r="B304" s="279"/>
      <c r="C304" s="69" t="s">
        <v>36</v>
      </c>
      <c r="D304" s="20" t="s">
        <v>32</v>
      </c>
      <c r="E304" s="16">
        <v>50</v>
      </c>
      <c r="F304" s="13"/>
      <c r="G304" s="13"/>
      <c r="H304" s="13"/>
      <c r="I304" s="13"/>
      <c r="J304" s="13"/>
      <c r="K304" s="13"/>
      <c r="L304" s="13"/>
      <c r="M304" s="13"/>
      <c r="N304" s="13"/>
      <c r="O304" s="13"/>
      <c r="P304" s="13">
        <v>1</v>
      </c>
      <c r="Q304" s="13"/>
      <c r="R304" s="178"/>
      <c r="S304" s="13"/>
      <c r="T304" s="13"/>
      <c r="U304" s="178"/>
      <c r="V304" s="56">
        <f>F304*$F$2+G304*$G$2+H304*$H$2+I304*$I$2+J304*$J$2+K304*$K$2+L304*$L$2+M304*$M$2+N304*$N$2+O304*$O$2+P304*$P$2+Q304*$Q$2+R304*$R$2+S304*$S$2+U304*$U$2+T304*$T$113</f>
        <v>50</v>
      </c>
    </row>
    <row r="305" spans="1:23" ht="12.75">
      <c r="A305" s="79">
        <v>2</v>
      </c>
      <c r="B305" s="279"/>
      <c r="C305" s="70"/>
      <c r="D305" s="21" t="s">
        <v>33</v>
      </c>
      <c r="E305" s="257">
        <v>10</v>
      </c>
      <c r="F305" s="12">
        <v>1</v>
      </c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78"/>
      <c r="S305" s="12"/>
      <c r="T305" s="12"/>
      <c r="U305" s="178"/>
      <c r="V305" s="56">
        <f t="shared" ref="V305:V311" si="13">F305*$F$2+G305*$G$2+H305*$H$2+I305*$I$2+J305*$J$2+K305*$K$2+L305*$L$2+M305*$M$2+N305*$N$2+O305*$O$2+P305*$P$2+Q305*$Q$2+R305*$R$2+S305*$S$2+U305*$U$2+T305*$T$113</f>
        <v>36</v>
      </c>
    </row>
    <row r="306" spans="1:23" ht="12.75">
      <c r="A306" s="79">
        <v>2</v>
      </c>
      <c r="B306" s="279"/>
      <c r="C306" s="70"/>
      <c r="D306" s="20" t="s">
        <v>34</v>
      </c>
      <c r="E306" s="16">
        <v>100</v>
      </c>
      <c r="F306" s="13"/>
      <c r="G306" s="13"/>
      <c r="H306" s="13"/>
      <c r="I306" s="13"/>
      <c r="J306" s="13"/>
      <c r="K306" s="13"/>
      <c r="L306" s="13"/>
      <c r="M306" s="13"/>
      <c r="N306" s="13">
        <v>1</v>
      </c>
      <c r="O306" s="13"/>
      <c r="P306" s="13"/>
      <c r="Q306" s="13"/>
      <c r="R306" s="178"/>
      <c r="S306" s="13"/>
      <c r="T306" s="13"/>
      <c r="U306" s="178"/>
      <c r="V306" s="56">
        <f t="shared" si="13"/>
        <v>50</v>
      </c>
      <c r="W306" s="7" t="s">
        <v>230</v>
      </c>
    </row>
    <row r="307" spans="1:23" ht="12.75">
      <c r="A307" s="79">
        <v>2</v>
      </c>
      <c r="B307" s="279"/>
      <c r="C307" s="64">
        <f>E304+E305+E306+E307+E308+E309+E310+E311</f>
        <v>260</v>
      </c>
      <c r="D307" s="21" t="s">
        <v>35</v>
      </c>
      <c r="E307" s="22">
        <v>100</v>
      </c>
      <c r="F307" s="12"/>
      <c r="G307" s="12"/>
      <c r="H307" s="12"/>
      <c r="I307" s="12">
        <v>1</v>
      </c>
      <c r="J307" s="12">
        <v>1</v>
      </c>
      <c r="K307" s="12">
        <v>1</v>
      </c>
      <c r="L307" s="12"/>
      <c r="M307" s="12"/>
      <c r="N307" s="12"/>
      <c r="O307" s="12"/>
      <c r="P307" s="12"/>
      <c r="Q307" s="12"/>
      <c r="R307" s="178"/>
      <c r="S307" s="12"/>
      <c r="T307" s="12"/>
      <c r="U307" s="178"/>
      <c r="V307" s="56">
        <f t="shared" si="13"/>
        <v>150</v>
      </c>
    </row>
    <row r="308" spans="1:23" ht="12.75" hidden="1">
      <c r="A308" s="79">
        <v>2</v>
      </c>
      <c r="B308" s="279"/>
      <c r="C308" s="69" t="s">
        <v>37</v>
      </c>
      <c r="D308" s="20" t="s">
        <v>32</v>
      </c>
      <c r="E308" s="16"/>
      <c r="F308" s="13"/>
      <c r="G308" s="13"/>
      <c r="H308" s="13"/>
      <c r="I308" s="13"/>
      <c r="J308" s="13"/>
      <c r="K308" s="13"/>
      <c r="L308" s="13"/>
      <c r="M308" s="13"/>
      <c r="N308" s="13"/>
      <c r="O308" s="13"/>
      <c r="P308" s="13"/>
      <c r="Q308" s="13"/>
      <c r="R308" s="13"/>
      <c r="S308" s="13"/>
      <c r="T308" s="13"/>
      <c r="U308" s="13"/>
      <c r="V308" s="56">
        <f t="shared" si="13"/>
        <v>0</v>
      </c>
    </row>
    <row r="309" spans="1:23" ht="12.75" hidden="1">
      <c r="A309" s="79">
        <v>2</v>
      </c>
      <c r="B309" s="279"/>
      <c r="C309" s="70"/>
      <c r="D309" s="21" t="s">
        <v>33</v>
      </c>
      <c r="E309" s="1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56">
        <f t="shared" si="13"/>
        <v>0</v>
      </c>
    </row>
    <row r="310" spans="1:23" ht="12.75" hidden="1">
      <c r="A310" s="79">
        <v>2</v>
      </c>
      <c r="B310" s="279"/>
      <c r="C310" s="77"/>
      <c r="D310" s="20" t="s">
        <v>34</v>
      </c>
      <c r="E310" s="16"/>
      <c r="F310" s="13"/>
      <c r="G310" s="13"/>
      <c r="H310" s="13"/>
      <c r="I310" s="13"/>
      <c r="J310" s="13"/>
      <c r="K310" s="13"/>
      <c r="L310" s="13"/>
      <c r="M310" s="13"/>
      <c r="N310" s="13"/>
      <c r="O310" s="13"/>
      <c r="P310" s="13"/>
      <c r="Q310" s="13"/>
      <c r="R310" s="13"/>
      <c r="S310" s="13"/>
      <c r="T310" s="13"/>
      <c r="U310" s="13"/>
      <c r="V310" s="56">
        <f t="shared" si="13"/>
        <v>0</v>
      </c>
    </row>
    <row r="311" spans="1:23" ht="12.75" hidden="1">
      <c r="A311" s="79">
        <v>2</v>
      </c>
      <c r="B311" s="279"/>
      <c r="C311" s="78"/>
      <c r="D311" s="21" t="s">
        <v>35</v>
      </c>
      <c r="E311" s="2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56">
        <f t="shared" si="13"/>
        <v>0</v>
      </c>
    </row>
    <row r="312" spans="1:23" ht="12.75">
      <c r="A312" s="79">
        <v>2</v>
      </c>
      <c r="B312" s="279"/>
      <c r="C312" s="23"/>
      <c r="D312" s="24"/>
      <c r="E312" s="25"/>
      <c r="F312" s="46"/>
      <c r="G312" s="46"/>
      <c r="H312" s="46"/>
      <c r="I312" s="46"/>
      <c r="J312" s="46"/>
      <c r="K312" s="46"/>
      <c r="L312" s="46"/>
      <c r="M312" s="46"/>
      <c r="N312" s="46"/>
      <c r="O312" s="46"/>
      <c r="P312" s="46"/>
      <c r="Q312" s="46"/>
      <c r="R312" s="37"/>
      <c r="S312" s="37"/>
      <c r="T312" s="37"/>
      <c r="U312" s="37"/>
      <c r="V312" s="56"/>
    </row>
    <row r="313" spans="1:23" ht="12.75">
      <c r="A313" s="79">
        <v>2</v>
      </c>
      <c r="B313" s="279"/>
      <c r="C313" s="66" t="s">
        <v>38</v>
      </c>
      <c r="D313" s="20" t="s">
        <v>32</v>
      </c>
      <c r="E313" s="16">
        <v>150</v>
      </c>
      <c r="F313" s="13"/>
      <c r="G313" s="13"/>
      <c r="H313" s="13"/>
      <c r="I313" s="13"/>
      <c r="J313" s="13"/>
      <c r="K313" s="13"/>
      <c r="L313" s="13"/>
      <c r="M313" s="13"/>
      <c r="N313" s="13">
        <v>1</v>
      </c>
      <c r="O313" s="13">
        <v>1</v>
      </c>
      <c r="P313" s="13">
        <v>1</v>
      </c>
      <c r="Q313" s="13"/>
      <c r="R313" s="178"/>
      <c r="S313" s="13"/>
      <c r="T313" s="13"/>
      <c r="U313" s="178"/>
      <c r="V313" s="56">
        <f>F313*$F$2+G313*$G$2+H313*$H$2+I313*$I$2+J313*$J$2+K313*$K$2+L313*$L$2+M313*$M$2+N313*$N$2+O313*$O$2+P313*$P$2+Q313*$Q$2+R313*$R$2+S313*$S$2+U313*$U$2+T313*$T$113</f>
        <v>150</v>
      </c>
    </row>
    <row r="314" spans="1:23" ht="12.75">
      <c r="A314" s="79">
        <v>2</v>
      </c>
      <c r="B314" s="279"/>
      <c r="C314" s="67"/>
      <c r="D314" s="21" t="s">
        <v>33</v>
      </c>
      <c r="E314" s="257">
        <v>43</v>
      </c>
      <c r="F314" s="12"/>
      <c r="G314" s="12"/>
      <c r="H314" s="12"/>
      <c r="I314" s="12">
        <v>1</v>
      </c>
      <c r="J314" s="12">
        <v>1</v>
      </c>
      <c r="K314" s="12"/>
      <c r="L314" s="12"/>
      <c r="M314" s="12"/>
      <c r="N314" s="12"/>
      <c r="O314" s="12"/>
      <c r="P314" s="12"/>
      <c r="Q314" s="12"/>
      <c r="R314" s="178"/>
      <c r="S314" s="12"/>
      <c r="T314" s="12"/>
      <c r="U314" s="178"/>
      <c r="V314" s="56">
        <f>F314*$F$2+G314*$G$2+H314*$H$2+I314*$I$2+J314*$J$2+K314*$K$2+L314*$L$2+M314*$M$2+N314*$N$2+O314*$O$2+P314*$P$2+Q314*$Q$2+R314*$R$2+S314*$S$2+U314*$U$2+T314*$T$113</f>
        <v>100</v>
      </c>
      <c r="W314" s="7" t="s">
        <v>230</v>
      </c>
    </row>
    <row r="315" spans="1:23" ht="12.75">
      <c r="A315" s="79">
        <v>2</v>
      </c>
      <c r="B315" s="279"/>
      <c r="C315" s="68"/>
      <c r="D315" s="20" t="s">
        <v>34</v>
      </c>
      <c r="E315" s="16">
        <v>50</v>
      </c>
      <c r="F315" s="13"/>
      <c r="G315" s="13"/>
      <c r="H315" s="13"/>
      <c r="I315" s="13"/>
      <c r="J315" s="13"/>
      <c r="K315" s="13"/>
      <c r="L315" s="13"/>
      <c r="M315" s="13"/>
      <c r="N315" s="13"/>
      <c r="O315" s="13"/>
      <c r="P315" s="13"/>
      <c r="Q315" s="13">
        <v>1</v>
      </c>
      <c r="R315" s="178"/>
      <c r="S315" s="13"/>
      <c r="T315" s="13"/>
      <c r="U315" s="178"/>
      <c r="V315" s="56">
        <f>F315*$F$2+G315*$G$2+H315*$H$2+I315*$I$2+J315*$J$2+K315*$K$2+L315*$L$2+M315*$M$2+N315*$N$2+O315*$O$2+P315*$P$2+Q315*$Q$2+R315*$R$2+S315*$S$2+U315*$U$2+T315*$T$113</f>
        <v>50</v>
      </c>
    </row>
    <row r="316" spans="1:23" ht="12.75">
      <c r="A316" s="79">
        <v>2</v>
      </c>
      <c r="B316" s="279"/>
      <c r="C316" s="19">
        <f>E313+E314+E315+E316</f>
        <v>243</v>
      </c>
      <c r="D316" s="21" t="s">
        <v>35</v>
      </c>
      <c r="E316" s="2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78"/>
      <c r="S316" s="12"/>
      <c r="T316" s="12"/>
      <c r="U316" s="178"/>
      <c r="V316" s="56">
        <f>F316*$F$2+G316*$G$2+H316*$H$2+I316*$I$2+J316*$J$2+K316*$K$2+L316*$L$2+M316*$M$2+N316*$N$2+O316*$O$2+P316*$P$2+Q316*$Q$2+R316*$R$2+S316*$S$2+U316*$U$2+T316*$T$113</f>
        <v>0</v>
      </c>
    </row>
    <row r="317" spans="1:23" ht="12.75">
      <c r="A317" s="79">
        <v>2</v>
      </c>
      <c r="B317" s="279"/>
      <c r="C317" s="23"/>
      <c r="D317" s="24"/>
      <c r="E317" s="25"/>
      <c r="F317" s="46"/>
      <c r="G317" s="46"/>
      <c r="H317" s="46"/>
      <c r="I317" s="46"/>
      <c r="J317" s="46"/>
      <c r="K317" s="46"/>
      <c r="L317" s="46"/>
      <c r="M317" s="46"/>
      <c r="N317" s="46"/>
      <c r="O317" s="46"/>
      <c r="P317" s="46"/>
      <c r="Q317" s="46"/>
      <c r="R317" s="37"/>
      <c r="S317" s="37"/>
      <c r="T317" s="37"/>
      <c r="U317" s="37"/>
      <c r="V317" s="56"/>
    </row>
    <row r="318" spans="1:23" ht="12.75">
      <c r="A318" s="79">
        <v>2</v>
      </c>
      <c r="B318" s="279"/>
      <c r="C318" s="69" t="s">
        <v>39</v>
      </c>
      <c r="D318" s="20" t="s">
        <v>32</v>
      </c>
      <c r="E318" s="16">
        <v>20</v>
      </c>
      <c r="F318" s="13"/>
      <c r="G318" s="13"/>
      <c r="H318" s="13"/>
      <c r="I318" s="13"/>
      <c r="J318" s="13"/>
      <c r="K318" s="13"/>
      <c r="L318" s="13"/>
      <c r="M318" s="13"/>
      <c r="N318" s="13"/>
      <c r="O318" s="13">
        <v>1</v>
      </c>
      <c r="P318" s="13"/>
      <c r="Q318" s="13"/>
      <c r="R318" s="178"/>
      <c r="S318" s="13"/>
      <c r="T318" s="13">
        <v>1</v>
      </c>
      <c r="U318" s="178"/>
      <c r="V318" s="56">
        <f>F318*$F$2+G318*$G$2+H318*$H$2+I318*$I$2+J318*$J$2+K318*$K$2+L318*$L$2+M318*$M$2+N318*$N$2+O318*$O$2+P318*$P$2+Q318*$Q$2+R318*$R$2+S318*$S$2+U318*$U$2+T318*$T$113</f>
        <v>200</v>
      </c>
    </row>
    <row r="319" spans="1:23" ht="12.75">
      <c r="A319" s="79">
        <v>2</v>
      </c>
      <c r="B319" s="279"/>
      <c r="C319" s="70"/>
      <c r="D319" s="21" t="s">
        <v>33</v>
      </c>
      <c r="E319" s="257">
        <v>41</v>
      </c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>
        <v>1</v>
      </c>
      <c r="Q319" s="12"/>
      <c r="R319" s="178"/>
      <c r="S319" s="12"/>
      <c r="T319" s="12"/>
      <c r="U319" s="178"/>
      <c r="V319" s="56">
        <f t="shared" ref="V319:V325" si="14">F319*$F$2+G319*$G$2+H319*$H$2+I319*$I$2+J319*$J$2+K319*$K$2+L319*$L$2+M319*$M$2+N319*$N$2+O319*$O$2+P319*$P$2+Q319*$Q$2+R319*$R$2+S319*$S$2+U319*$U$2+T319*$T$113</f>
        <v>50</v>
      </c>
    </row>
    <row r="320" spans="1:23" ht="12.75">
      <c r="A320" s="79">
        <v>2</v>
      </c>
      <c r="B320" s="279"/>
      <c r="C320" s="70"/>
      <c r="D320" s="20" t="s">
        <v>34</v>
      </c>
      <c r="E320" s="16">
        <v>70</v>
      </c>
      <c r="F320" s="13"/>
      <c r="G320" s="13"/>
      <c r="H320" s="13"/>
      <c r="I320" s="13"/>
      <c r="J320" s="13"/>
      <c r="K320" s="13">
        <v>1</v>
      </c>
      <c r="L320" s="13">
        <v>1</v>
      </c>
      <c r="M320" s="13"/>
      <c r="N320" s="13"/>
      <c r="O320" s="13"/>
      <c r="P320" s="13"/>
      <c r="Q320" s="13"/>
      <c r="R320" s="178"/>
      <c r="S320" s="13"/>
      <c r="T320" s="13"/>
      <c r="U320" s="178"/>
      <c r="V320" s="56">
        <f t="shared" si="14"/>
        <v>100</v>
      </c>
    </row>
    <row r="321" spans="1:26" ht="12.75">
      <c r="A321" s="79">
        <v>2</v>
      </c>
      <c r="B321" s="279"/>
      <c r="C321" s="64">
        <f>E318+E319+E320+E321+E322+E323+E324+E325</f>
        <v>228</v>
      </c>
      <c r="D321" s="21" t="s">
        <v>35</v>
      </c>
      <c r="E321" s="22">
        <v>97</v>
      </c>
      <c r="F321" s="12"/>
      <c r="G321" s="12"/>
      <c r="H321" s="12"/>
      <c r="I321" s="12">
        <v>1</v>
      </c>
      <c r="J321" s="12">
        <v>1</v>
      </c>
      <c r="K321" s="12"/>
      <c r="L321" s="12"/>
      <c r="M321" s="12"/>
      <c r="N321" s="12"/>
      <c r="O321" s="12"/>
      <c r="P321" s="12"/>
      <c r="Q321" s="12"/>
      <c r="R321" s="178"/>
      <c r="S321" s="12"/>
      <c r="T321" s="12"/>
      <c r="U321" s="178"/>
      <c r="V321" s="56">
        <f t="shared" si="14"/>
        <v>100</v>
      </c>
    </row>
    <row r="322" spans="1:26" ht="12.75" hidden="1">
      <c r="A322" s="79">
        <v>2</v>
      </c>
      <c r="B322" s="279"/>
      <c r="C322" s="69" t="s">
        <v>40</v>
      </c>
      <c r="D322" s="20" t="s">
        <v>32</v>
      </c>
      <c r="E322" s="16"/>
      <c r="F322" s="13"/>
      <c r="G322" s="13"/>
      <c r="H322" s="13"/>
      <c r="I322" s="13"/>
      <c r="J322" s="13"/>
      <c r="K322" s="13"/>
      <c r="L322" s="13"/>
      <c r="M322" s="13"/>
      <c r="N322" s="13"/>
      <c r="O322" s="13"/>
      <c r="P322" s="13"/>
      <c r="Q322" s="13"/>
      <c r="R322" s="13"/>
      <c r="S322" s="13"/>
      <c r="T322" s="13"/>
      <c r="U322" s="13"/>
      <c r="V322" s="56">
        <f t="shared" si="14"/>
        <v>0</v>
      </c>
    </row>
    <row r="323" spans="1:26" ht="12.75" hidden="1">
      <c r="A323" s="79">
        <v>2</v>
      </c>
      <c r="B323" s="279"/>
      <c r="C323" s="70"/>
      <c r="D323" s="21" t="s">
        <v>33</v>
      </c>
      <c r="E323" s="2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56">
        <f t="shared" si="14"/>
        <v>0</v>
      </c>
    </row>
    <row r="324" spans="1:26" ht="12.75" hidden="1">
      <c r="A324" s="79">
        <v>2</v>
      </c>
      <c r="B324" s="279"/>
      <c r="C324" s="77"/>
      <c r="D324" s="20" t="s">
        <v>34</v>
      </c>
      <c r="E324" s="16"/>
      <c r="F324" s="13"/>
      <c r="G324" s="13"/>
      <c r="H324" s="13"/>
      <c r="I324" s="13"/>
      <c r="J324" s="13"/>
      <c r="K324" s="13"/>
      <c r="L324" s="13"/>
      <c r="M324" s="13"/>
      <c r="N324" s="13"/>
      <c r="O324" s="13"/>
      <c r="P324" s="13"/>
      <c r="Q324" s="13"/>
      <c r="R324" s="13"/>
      <c r="S324" s="13"/>
      <c r="T324" s="13"/>
      <c r="U324" s="13"/>
      <c r="V324" s="56">
        <f t="shared" si="14"/>
        <v>0</v>
      </c>
    </row>
    <row r="325" spans="1:26" ht="12.75" hidden="1">
      <c r="A325" s="79">
        <v>2</v>
      </c>
      <c r="B325" s="279"/>
      <c r="C325" s="78"/>
      <c r="D325" s="21" t="s">
        <v>35</v>
      </c>
      <c r="E325" s="2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56">
        <f t="shared" si="14"/>
        <v>0</v>
      </c>
    </row>
    <row r="326" spans="1:26" ht="12.75">
      <c r="A326" s="79">
        <v>2</v>
      </c>
      <c r="B326" s="279"/>
      <c r="C326" s="23"/>
      <c r="D326" s="24"/>
      <c r="E326" s="25"/>
      <c r="F326" s="46"/>
      <c r="G326" s="46"/>
      <c r="H326" s="46"/>
      <c r="I326" s="46"/>
      <c r="J326" s="46"/>
      <c r="K326" s="46"/>
      <c r="L326" s="46"/>
      <c r="M326" s="46"/>
      <c r="N326" s="46"/>
      <c r="O326" s="46"/>
      <c r="P326" s="46"/>
      <c r="Q326" s="46"/>
      <c r="R326" s="37"/>
      <c r="S326" s="37"/>
      <c r="T326" s="37"/>
      <c r="U326" s="37"/>
      <c r="V326" s="56"/>
    </row>
    <row r="327" spans="1:26" ht="12.75">
      <c r="A327" s="79">
        <v>2</v>
      </c>
      <c r="B327" s="279"/>
      <c r="C327" s="66" t="s">
        <v>41</v>
      </c>
      <c r="D327" s="20" t="s">
        <v>32</v>
      </c>
      <c r="E327" s="16"/>
      <c r="F327" s="13"/>
      <c r="G327" s="13"/>
      <c r="H327" s="13"/>
      <c r="I327" s="13"/>
      <c r="J327" s="13"/>
      <c r="K327" s="13"/>
      <c r="L327" s="13"/>
      <c r="M327" s="13"/>
      <c r="N327" s="13"/>
      <c r="O327" s="13"/>
      <c r="P327" s="13"/>
      <c r="Q327" s="13"/>
      <c r="R327" s="178"/>
      <c r="S327" s="13"/>
      <c r="T327" s="13"/>
      <c r="U327" s="178"/>
      <c r="V327" s="56">
        <f>F327*$F$2+G327*$G$2+H327*$H$2+I327*$I$2+J327*$J$2+K327*$K$2+L327*$L$2+M327*$M$2+N327*$N$2+O327*$O$2+P327*$P$2+Q327*$Q$2+R327*$R$2+S327*$S$2+U327*$U$2+T327*$T$113</f>
        <v>0</v>
      </c>
    </row>
    <row r="328" spans="1:26" ht="12.75">
      <c r="A328" s="79">
        <v>2</v>
      </c>
      <c r="B328" s="279"/>
      <c r="C328" s="67"/>
      <c r="D328" s="21" t="s">
        <v>33</v>
      </c>
      <c r="E328" s="257">
        <v>383</v>
      </c>
      <c r="F328" s="12">
        <v>1</v>
      </c>
      <c r="G328" s="12"/>
      <c r="H328" s="12"/>
      <c r="I328" s="12">
        <v>1</v>
      </c>
      <c r="J328" s="12">
        <v>1</v>
      </c>
      <c r="K328" s="12">
        <v>1</v>
      </c>
      <c r="L328" s="12">
        <v>1</v>
      </c>
      <c r="M328" s="12"/>
      <c r="N328" s="12">
        <v>1</v>
      </c>
      <c r="O328" s="12">
        <v>1</v>
      </c>
      <c r="P328" s="12">
        <v>1</v>
      </c>
      <c r="Q328" s="12">
        <v>1</v>
      </c>
      <c r="R328" s="178"/>
      <c r="S328" s="12"/>
      <c r="T328" s="12"/>
      <c r="U328" s="178"/>
      <c r="V328" s="56">
        <f>F328*$F$2+G328*$G$2+H328*$H$2+I328*$I$2+J328*$J$2+K328*$K$2+L328*$L$2+M328*$M$2+N328*$N$2+O328*$O$2+P328*$P$2+Q328*$Q$2+R328*$R$2+S328*$S$2+U328*$U$2+T328*$T$113</f>
        <v>436</v>
      </c>
      <c r="W328" s="7" t="s">
        <v>230</v>
      </c>
    </row>
    <row r="329" spans="1:26" ht="12.75">
      <c r="A329" s="79">
        <v>2</v>
      </c>
      <c r="B329" s="279"/>
      <c r="C329" s="68"/>
      <c r="D329" s="20" t="s">
        <v>34</v>
      </c>
      <c r="E329" s="16"/>
      <c r="F329" s="13"/>
      <c r="G329" s="13"/>
      <c r="H329" s="13"/>
      <c r="I329" s="13"/>
      <c r="J329" s="13"/>
      <c r="K329" s="13"/>
      <c r="L329" s="13"/>
      <c r="M329" s="13"/>
      <c r="N329" s="13"/>
      <c r="O329" s="13"/>
      <c r="P329" s="13"/>
      <c r="Q329" s="13"/>
      <c r="R329" s="178"/>
      <c r="S329" s="13"/>
      <c r="T329" s="13"/>
      <c r="U329" s="178"/>
      <c r="V329" s="56">
        <f>F329*$F$2+G329*$G$2+H329*$H$2+I329*$I$2+J329*$J$2+K329*$K$2+L329*$L$2+M329*$M$2+N329*$N$2+O329*$O$2+P329*$P$2+Q329*$Q$2+R329*$R$2+S329*$S$2+U329*$U$2+T329*$T$113</f>
        <v>0</v>
      </c>
    </row>
    <row r="330" spans="1:26" ht="12.75">
      <c r="A330" s="79">
        <v>2</v>
      </c>
      <c r="B330" s="279"/>
      <c r="C330" s="19">
        <f>E327+E328+E329+E330</f>
        <v>383</v>
      </c>
      <c r="D330" s="21" t="s">
        <v>35</v>
      </c>
      <c r="E330" s="2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78"/>
      <c r="S330" s="12"/>
      <c r="T330" s="12"/>
      <c r="U330" s="178"/>
      <c r="V330" s="56">
        <f>F330*$F$2+G330*$G$2+H330*$H$2+I330*$I$2+J330*$J$2+K330*$K$2+L330*$L$2+M330*$M$2+N330*$N$2+O330*$O$2+P330*$P$2+Q330*$Q$2+R330*$R$2+S330*$S$2+U330*$U$2+T330*$T$113</f>
        <v>0</v>
      </c>
    </row>
    <row r="331" spans="1:26" ht="14.25" customHeight="1">
      <c r="A331" s="79">
        <v>2</v>
      </c>
      <c r="B331" s="193"/>
      <c r="C331" s="23"/>
      <c r="D331" s="24"/>
      <c r="E331" s="25"/>
      <c r="F331" s="46"/>
      <c r="G331" s="46"/>
      <c r="H331" s="46"/>
      <c r="I331" s="46"/>
      <c r="J331" s="46"/>
      <c r="K331" s="46"/>
      <c r="L331" s="46"/>
      <c r="M331" s="46"/>
      <c r="N331" s="46"/>
      <c r="O331" s="46"/>
      <c r="P331" s="46"/>
      <c r="Q331" s="46"/>
      <c r="R331" s="46"/>
      <c r="S331" s="46"/>
      <c r="T331" s="46"/>
      <c r="U331" s="46"/>
      <c r="V331" s="56"/>
    </row>
    <row r="332" spans="1:26" ht="14.25" customHeight="1">
      <c r="A332" s="79">
        <v>2</v>
      </c>
      <c r="B332" s="194"/>
      <c r="C332" s="75"/>
      <c r="D332" s="33"/>
      <c r="E332" s="35"/>
      <c r="F332" s="47"/>
      <c r="G332" s="47"/>
      <c r="H332" s="47"/>
      <c r="I332" s="47"/>
      <c r="J332" s="47"/>
      <c r="K332" s="47"/>
      <c r="L332" s="47"/>
      <c r="M332" s="47"/>
      <c r="N332" s="47"/>
      <c r="O332" s="47"/>
      <c r="P332" s="47"/>
      <c r="Q332" s="47"/>
      <c r="R332" s="47"/>
      <c r="S332" s="47"/>
      <c r="T332" s="47"/>
      <c r="U332" s="47"/>
      <c r="V332" s="62"/>
    </row>
    <row r="333" spans="1:26" ht="14.25" customHeight="1">
      <c r="A333" s="79">
        <v>2</v>
      </c>
      <c r="B333" s="196"/>
      <c r="C333" s="177"/>
      <c r="D333" s="3"/>
      <c r="E333" s="4"/>
      <c r="F333" s="49"/>
      <c r="G333" s="49"/>
      <c r="H333" s="49"/>
      <c r="I333" s="49"/>
      <c r="J333" s="49"/>
      <c r="K333" s="49"/>
      <c r="L333" s="49"/>
      <c r="M333" s="49"/>
      <c r="N333" s="49"/>
      <c r="O333" s="49"/>
      <c r="P333" s="49"/>
      <c r="Q333" s="49"/>
      <c r="R333" s="49"/>
      <c r="S333" s="47"/>
      <c r="T333" s="47"/>
      <c r="U333" s="47"/>
      <c r="V333" s="62"/>
    </row>
    <row r="334" spans="1:26" ht="12.75">
      <c r="A334" s="79">
        <v>2</v>
      </c>
      <c r="B334" s="288"/>
      <c r="C334" s="280" t="s">
        <v>13</v>
      </c>
      <c r="D334" s="280" t="s">
        <v>14</v>
      </c>
      <c r="E334" s="286" t="s">
        <v>15</v>
      </c>
      <c r="F334" s="43" t="s">
        <v>16</v>
      </c>
      <c r="G334" s="43" t="s">
        <v>17</v>
      </c>
      <c r="H334" s="43" t="s">
        <v>18</v>
      </c>
      <c r="I334" s="43" t="s">
        <v>19</v>
      </c>
      <c r="J334" s="43" t="s">
        <v>20</v>
      </c>
      <c r="K334" s="43" t="s">
        <v>21</v>
      </c>
      <c r="L334" s="43" t="s">
        <v>22</v>
      </c>
      <c r="M334" s="43" t="s">
        <v>23</v>
      </c>
      <c r="N334" s="43" t="s">
        <v>24</v>
      </c>
      <c r="O334" s="43" t="s">
        <v>25</v>
      </c>
      <c r="P334" s="43" t="s">
        <v>26</v>
      </c>
      <c r="Q334" s="43" t="s">
        <v>27</v>
      </c>
      <c r="R334" s="43" t="s">
        <v>28</v>
      </c>
      <c r="S334" s="43" t="s">
        <v>29</v>
      </c>
      <c r="T334" s="43" t="s">
        <v>134</v>
      </c>
      <c r="U334" s="44" t="s">
        <v>30</v>
      </c>
      <c r="V334" s="45"/>
    </row>
    <row r="335" spans="1:26" ht="12.75">
      <c r="A335" s="79">
        <v>2</v>
      </c>
      <c r="B335" s="288"/>
      <c r="C335" s="280"/>
      <c r="D335" s="280"/>
      <c r="E335" s="286"/>
      <c r="F335" s="43">
        <v>36</v>
      </c>
      <c r="G335" s="43">
        <v>20</v>
      </c>
      <c r="H335" s="43">
        <v>20</v>
      </c>
      <c r="I335" s="43">
        <v>50</v>
      </c>
      <c r="J335" s="43">
        <v>50</v>
      </c>
      <c r="K335" s="43">
        <v>50</v>
      </c>
      <c r="L335" s="43">
        <v>50</v>
      </c>
      <c r="M335" s="43">
        <v>36</v>
      </c>
      <c r="N335" s="43">
        <v>50</v>
      </c>
      <c r="O335" s="43">
        <v>50</v>
      </c>
      <c r="P335" s="43">
        <v>50</v>
      </c>
      <c r="Q335" s="43">
        <v>50</v>
      </c>
      <c r="R335" s="43">
        <v>65</v>
      </c>
      <c r="S335" s="43">
        <v>26</v>
      </c>
      <c r="T335" s="43">
        <v>150</v>
      </c>
      <c r="U335" s="43">
        <v>65</v>
      </c>
      <c r="V335" s="45">
        <f>SUM(F335:U335)</f>
        <v>818</v>
      </c>
    </row>
    <row r="336" spans="1:26" ht="15">
      <c r="A336" s="79">
        <v>2</v>
      </c>
      <c r="B336" s="276">
        <f>'3-ΑΙΘΟΥΣΕΣ'!$B$3+11</f>
        <v>42545</v>
      </c>
      <c r="C336" s="66" t="s">
        <v>31</v>
      </c>
      <c r="D336" s="20" t="s">
        <v>32</v>
      </c>
      <c r="E336" s="16">
        <v>20</v>
      </c>
      <c r="F336" s="13"/>
      <c r="G336" s="13"/>
      <c r="H336" s="13"/>
      <c r="I336" s="13"/>
      <c r="J336" s="13"/>
      <c r="K336" s="13"/>
      <c r="L336" s="13"/>
      <c r="M336" s="13"/>
      <c r="N336" s="13">
        <v>1</v>
      </c>
      <c r="O336" s="13"/>
      <c r="P336" s="13"/>
      <c r="Q336" s="13"/>
      <c r="R336" s="178"/>
      <c r="S336" s="13"/>
      <c r="T336" s="13"/>
      <c r="U336" s="178"/>
      <c r="V336" s="56">
        <f>F336*$F$2+G336*$G$2+H336*$H$2+I336*$I$2+J336*$J$2+K336*$K$2+L336*$L$2+M336*$M$2+N336*$N$2+O336*$O$2+P336*$P$2+Q336*$Q$2+R336*$R$2+S336*$S$2+U336*$U$2+T336*$T$150</f>
        <v>50</v>
      </c>
      <c r="Y336" s="55" t="s">
        <v>31</v>
      </c>
      <c r="Z336" s="54" t="str">
        <f>IF(F337=1,"Γ1,","")&amp;""&amp;IF(G337=1,"Γ2,","")&amp;""&amp;IF(H337=1,"Γ3,","")&amp;""&amp;IF(I337=1,"Γ4,","")&amp;""&amp;IF(J337=1,"Γ5,","")&amp;""&amp;IF(K337=1,"Γ6,","")&amp;""&amp;IF(L337=1,"Γ7,","")&amp;""&amp;IF(M337=1,"B1,","")&amp;""&amp;IF(N337=1,"B2,","")&amp;""&amp;IF(O337=1,"B3,","")&amp;""&amp;IF(P337=1,"B4,","")&amp;""&amp;IF(Q337=1,"ΦΧ,","")&amp;""&amp;IF(R337=1,"ΚΑΜ,","")&amp;""&amp;IF(S337=1,"ΣΧ,","")&amp;""&amp;IF(T337=1,"Κ28,","")&amp;""&amp;IF(U337=1,"ΣΕΥΠ,","")</f>
        <v>Γ6,Γ7,</v>
      </c>
    </row>
    <row r="337" spans="1:26" ht="15">
      <c r="A337" s="79">
        <v>2</v>
      </c>
      <c r="B337" s="277"/>
      <c r="C337" s="67"/>
      <c r="D337" s="21" t="s">
        <v>33</v>
      </c>
      <c r="E337" s="255">
        <v>66</v>
      </c>
      <c r="F337" s="12"/>
      <c r="G337" s="12"/>
      <c r="H337" s="12"/>
      <c r="I337" s="12"/>
      <c r="J337" s="12"/>
      <c r="K337" s="12">
        <v>1</v>
      </c>
      <c r="L337" s="12">
        <v>1</v>
      </c>
      <c r="M337" s="12"/>
      <c r="N337" s="12"/>
      <c r="O337" s="12"/>
      <c r="P337" s="12"/>
      <c r="Q337" s="12"/>
      <c r="R337" s="178"/>
      <c r="S337" s="12"/>
      <c r="T337" s="12"/>
      <c r="U337" s="178"/>
      <c r="V337" s="56">
        <f>F337*$F$2+G337*$G$2+H337*$H$2+I337*$I$2+J337*$J$2+K337*$K$2+L337*$L$2+M337*$M$2+N337*$N$2+O337*$O$2+P337*$P$2+Q337*$Q$2+R337*$R$2+S337*$S$2+U337*$U$2+T337*$T$150</f>
        <v>100</v>
      </c>
      <c r="Y337" s="55" t="s">
        <v>36</v>
      </c>
      <c r="Z337" s="54" t="str">
        <f>IF(F342=1,"Γ1,","")&amp;""&amp;IF(G342=1,"Γ2,","")&amp;""&amp;IF(H342=1,"Γ3,","")&amp;""&amp;IF(I342=1,"Γ4,","")&amp;""&amp;IF(J342=1,"Γ5,","")&amp;""&amp;IF(K342=1,"Γ6,","")&amp;""&amp;IF(L342=1,"Γ7,","")&amp;""&amp;IF(M342=1,"B1,","")&amp;""&amp;IF(N342=1,"B2,","")&amp;""&amp;IF(O342=1,"B3,","")&amp;""&amp;IF(P342=1,"B4,","")&amp;""&amp;IF(Q342=1,"ΦΧ,","")&amp;""&amp;IF(R342=1,"ΚΑΜ,","")&amp;""&amp;IF(S342=1,"ΣΧ,","")&amp;""&amp;IF(T342=1,"Κ28,","")&amp;""&amp;IF(U342=1,"ΣΕΥΠ,","")</f>
        <v>Γ4,Γ5,Γ6,</v>
      </c>
    </row>
    <row r="338" spans="1:26" ht="15">
      <c r="A338" s="79">
        <v>2</v>
      </c>
      <c r="B338" s="277"/>
      <c r="C338" s="68"/>
      <c r="D338" s="20" t="s">
        <v>34</v>
      </c>
      <c r="E338" s="16">
        <v>331</v>
      </c>
      <c r="F338" s="13"/>
      <c r="G338" s="13"/>
      <c r="H338" s="13"/>
      <c r="I338" s="13"/>
      <c r="J338" s="13">
        <v>1</v>
      </c>
      <c r="K338" s="13"/>
      <c r="L338" s="13"/>
      <c r="M338" s="13"/>
      <c r="N338" s="13"/>
      <c r="O338" s="13"/>
      <c r="P338" s="13"/>
      <c r="Q338" s="13"/>
      <c r="R338" s="178"/>
      <c r="S338" s="13"/>
      <c r="T338" s="13">
        <v>1</v>
      </c>
      <c r="U338" s="178"/>
      <c r="V338" s="56">
        <f>F338*$F$2+G338*$G$2+H338*$H$2+I338*$I$2+J338*$J$2+K338*$K$2+L338*$L$2+M338*$M$2+N338*$N$2+O338*$O$2+P338*$P$2+Q338*$Q$2+R338*$R$2+S338*$S$2+U338*$U$2+T338*$T$150</f>
        <v>200</v>
      </c>
      <c r="Y338" s="55" t="s">
        <v>38</v>
      </c>
      <c r="Z338" s="54" t="str">
        <f>IF(F351=1,"Γ1,","")&amp;""&amp;IF(G351=1,"Γ2,","")&amp;""&amp;IF(H351=1,"Γ3,","")&amp;""&amp;IF(I351=1,"Γ4,","")&amp;""&amp;IF(J351=1,"Γ5,","")&amp;""&amp;IF(K351=1,"Γ6,","")&amp;""&amp;IF(L351=1,"Γ7,","")&amp;""&amp;IF(M351=1,"B1,","")&amp;""&amp;IF(N351=1,"B2,","")&amp;""&amp;IF(O351=1,"B3,","")&amp;""&amp;IF(P351=1,"B4,","")&amp;""&amp;IF(Q351=1,"ΦΧ,","")&amp;""&amp;IF(R351=1,"ΚΑΜ,","")&amp;""&amp;IF(S351=1,"ΣΧ,","")&amp;""&amp;IF(T351=1,"Κ28,","")&amp;""&amp;IF(U351=1,"ΣΕΥΠ,","")</f>
        <v>B3,</v>
      </c>
    </row>
    <row r="339" spans="1:26" ht="15">
      <c r="A339" s="79">
        <v>2</v>
      </c>
      <c r="B339" s="277"/>
      <c r="C339" s="19">
        <f>E336+E337+E338+E339</f>
        <v>417</v>
      </c>
      <c r="D339" s="21" t="s">
        <v>35</v>
      </c>
      <c r="E339" s="2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78"/>
      <c r="S339" s="12"/>
      <c r="T339" s="12"/>
      <c r="U339" s="178"/>
      <c r="V339" s="56">
        <f>F339*$F$2+G339*$G$2+H339*$H$2+I339*$I$2+J339*$J$2+K339*$K$2+L339*$L$2+M339*$M$2+N339*$N$2+O339*$O$2+P339*$P$2+Q339*$Q$2+R339*$R$2+S339*$S$2+U339*$U$2+T339*$T$150</f>
        <v>0</v>
      </c>
      <c r="Y339" s="55" t="s">
        <v>39</v>
      </c>
      <c r="Z339" s="54" t="str">
        <f>IF(F356=1,"Γ1,","")&amp;""&amp;IF(G356=1,"Γ2,","")&amp;""&amp;IF(H356=1,"Γ3,","")&amp;""&amp;IF(I356=1,"Γ4,","")&amp;""&amp;IF(J356=1,"Γ5,","")&amp;""&amp;IF(K356=1,"Γ6,","")&amp;""&amp;IF(L356=1,"Γ7,","")&amp;""&amp;IF(M356=1,"B1,","")&amp;""&amp;IF(N356=1,"B2,","")&amp;""&amp;IF(O356=1,"B3,","")&amp;""&amp;IF(P356=1,"B4,","")&amp;""&amp;IF(Q356=1,"ΦΧ,","")&amp;""&amp;IF(R356=1,"ΚΑΜ,","")&amp;""&amp;IF(S356=1,"ΣΧ,","")&amp;""&amp;IF(T356=1,"Κ28,","")&amp;""&amp;IF(U356=1,"ΣΕΥΠ,","")</f>
        <v>B4,</v>
      </c>
    </row>
    <row r="340" spans="1:26" ht="15">
      <c r="A340" s="79">
        <v>2</v>
      </c>
      <c r="B340" s="277"/>
      <c r="C340" s="23"/>
      <c r="D340" s="24"/>
      <c r="E340" s="25"/>
      <c r="F340" s="46"/>
      <c r="G340" s="46"/>
      <c r="H340" s="46"/>
      <c r="I340" s="46"/>
      <c r="J340" s="46"/>
      <c r="K340" s="46"/>
      <c r="L340" s="46"/>
      <c r="M340" s="46"/>
      <c r="N340" s="46"/>
      <c r="O340" s="46"/>
      <c r="P340" s="46"/>
      <c r="Q340" s="46"/>
      <c r="R340" s="37"/>
      <c r="S340" s="37"/>
      <c r="T340" s="37"/>
      <c r="U340" s="37"/>
      <c r="V340" s="56"/>
      <c r="Y340" s="55" t="s">
        <v>41</v>
      </c>
      <c r="Z340" s="54" t="str">
        <f>IF(F365=1,"Γ1,","")&amp;""&amp;IF(G365=1,"Γ2,","")&amp;""&amp;IF(H365=1,"Γ3,","")&amp;""&amp;IF(I365=1,"Γ4,","")&amp;""&amp;IF(J365=1,"Γ5,","")&amp;""&amp;IF(K365=1,"Γ6,","")&amp;""&amp;IF(L365=1,"Γ7,","")&amp;""&amp;IF(M365=1,"B1,","")&amp;""&amp;IF(N365=1,"B2,","")&amp;""&amp;IF(O365=1,"B3,","")&amp;""&amp;IF(P365=1,"B4,","")&amp;""&amp;IF(Q365=1,"ΦΧ,","")&amp;""&amp;IF(R365=1,"ΚΑΜ,","")&amp;""&amp;IF(S365=1,"ΣΧ,","")&amp;""&amp;IF(T365=1,"Κ28,","")&amp;""&amp;IF(U365=1,"ΣΕΥΠ,","")</f>
        <v>Κ28,</v>
      </c>
    </row>
    <row r="341" spans="1:26" ht="12.75">
      <c r="A341" s="79">
        <v>2</v>
      </c>
      <c r="B341" s="277"/>
      <c r="C341" s="69" t="s">
        <v>36</v>
      </c>
      <c r="D341" s="20" t="s">
        <v>32</v>
      </c>
      <c r="E341" s="16">
        <v>120</v>
      </c>
      <c r="F341" s="13"/>
      <c r="G341" s="13"/>
      <c r="H341" s="13"/>
      <c r="I341" s="13"/>
      <c r="J341" s="13"/>
      <c r="K341" s="13"/>
      <c r="L341" s="13"/>
      <c r="M341" s="13"/>
      <c r="N341" s="13">
        <v>1</v>
      </c>
      <c r="O341" s="13">
        <v>1</v>
      </c>
      <c r="P341" s="13">
        <v>1</v>
      </c>
      <c r="Q341" s="13"/>
      <c r="R341" s="178"/>
      <c r="S341" s="13"/>
      <c r="T341" s="13"/>
      <c r="U341" s="178"/>
      <c r="V341" s="56">
        <f>F341*$F$2+G341*$G$2+H341*$H$2+I341*$I$2+J341*$J$2+K341*$K$2+L341*$L$2+M341*$M$2+N341*$N$2+O341*$O$2+P341*$P$2+Q341*$Q$2+R341*$R$2+S341*$S$2+U341*$U$2+T341*$T$150</f>
        <v>150</v>
      </c>
    </row>
    <row r="342" spans="1:26" ht="12.75">
      <c r="A342" s="79">
        <v>2</v>
      </c>
      <c r="B342" s="277"/>
      <c r="C342" s="70"/>
      <c r="D342" s="21" t="s">
        <v>33</v>
      </c>
      <c r="E342" s="257">
        <v>66</v>
      </c>
      <c r="F342" s="12"/>
      <c r="G342" s="12"/>
      <c r="H342" s="12"/>
      <c r="I342" s="12">
        <v>1</v>
      </c>
      <c r="J342" s="12">
        <v>1</v>
      </c>
      <c r="K342" s="12">
        <v>1</v>
      </c>
      <c r="L342" s="12"/>
      <c r="M342" s="12"/>
      <c r="N342" s="12"/>
      <c r="O342" s="12"/>
      <c r="P342" s="12"/>
      <c r="Q342" s="12"/>
      <c r="R342" s="178"/>
      <c r="S342" s="12"/>
      <c r="T342" s="12"/>
      <c r="U342" s="178"/>
      <c r="V342" s="56">
        <f t="shared" ref="V342:V348" si="15">F342*$F$2+G342*$G$2+H342*$H$2+I342*$I$2+J342*$J$2+K342*$K$2+L342*$L$2+M342*$M$2+N342*$N$2+O342*$O$2+P342*$P$2+Q342*$Q$2+R342*$R$2+S342*$S$2+U342*$U$2+T342*$T$150</f>
        <v>150</v>
      </c>
    </row>
    <row r="343" spans="1:26" ht="12.75">
      <c r="A343" s="79">
        <v>2</v>
      </c>
      <c r="B343" s="277"/>
      <c r="C343" s="70"/>
      <c r="D343" s="20" t="s">
        <v>34</v>
      </c>
      <c r="E343" s="27"/>
      <c r="F343" s="13"/>
      <c r="G343" s="13"/>
      <c r="H343" s="13"/>
      <c r="I343" s="13"/>
      <c r="J343" s="13"/>
      <c r="K343" s="13"/>
      <c r="L343" s="13"/>
      <c r="M343" s="13"/>
      <c r="N343" s="13"/>
      <c r="O343" s="13"/>
      <c r="P343" s="13"/>
      <c r="Q343" s="13"/>
      <c r="R343" s="178"/>
      <c r="S343" s="13"/>
      <c r="T343" s="13"/>
      <c r="U343" s="178"/>
      <c r="V343" s="56">
        <f t="shared" si="15"/>
        <v>0</v>
      </c>
    </row>
    <row r="344" spans="1:26" ht="12.75">
      <c r="A344" s="79">
        <v>2</v>
      </c>
      <c r="B344" s="277"/>
      <c r="C344" s="64">
        <f>E341+E342+E343+E344+E345+E346+E347+E348</f>
        <v>383</v>
      </c>
      <c r="D344" s="21" t="s">
        <v>35</v>
      </c>
      <c r="E344" s="22">
        <v>197</v>
      </c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78"/>
      <c r="S344" s="12"/>
      <c r="T344" s="12">
        <v>1</v>
      </c>
      <c r="U344" s="178"/>
      <c r="V344" s="56">
        <f t="shared" si="15"/>
        <v>150</v>
      </c>
    </row>
    <row r="345" spans="1:26" ht="12.75" hidden="1">
      <c r="A345" s="79">
        <v>2</v>
      </c>
      <c r="B345" s="277"/>
      <c r="C345" s="71" t="s">
        <v>37</v>
      </c>
      <c r="D345" s="20" t="s">
        <v>32</v>
      </c>
      <c r="E345" s="16"/>
      <c r="F345" s="13"/>
      <c r="G345" s="13"/>
      <c r="H345" s="13"/>
      <c r="I345" s="13"/>
      <c r="J345" s="13"/>
      <c r="K345" s="13"/>
      <c r="L345" s="13"/>
      <c r="M345" s="13"/>
      <c r="N345" s="13"/>
      <c r="O345" s="13"/>
      <c r="P345" s="13"/>
      <c r="Q345" s="13"/>
      <c r="R345" s="13"/>
      <c r="S345" s="13"/>
      <c r="T345" s="13"/>
      <c r="U345" s="13"/>
      <c r="V345" s="56">
        <f t="shared" si="15"/>
        <v>0</v>
      </c>
    </row>
    <row r="346" spans="1:26" ht="12.75" hidden="1">
      <c r="A346" s="79">
        <v>2</v>
      </c>
      <c r="B346" s="277"/>
      <c r="C346" s="72"/>
      <c r="D346" s="21" t="s">
        <v>33</v>
      </c>
      <c r="E346" s="2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56">
        <f t="shared" si="15"/>
        <v>0</v>
      </c>
    </row>
    <row r="347" spans="1:26" ht="12.75" hidden="1">
      <c r="A347" s="79">
        <v>2</v>
      </c>
      <c r="B347" s="277"/>
      <c r="C347" s="73"/>
      <c r="D347" s="20" t="s">
        <v>34</v>
      </c>
      <c r="E347" s="16"/>
      <c r="F347" s="13"/>
      <c r="G347" s="13"/>
      <c r="H347" s="13"/>
      <c r="I347" s="13"/>
      <c r="J347" s="13"/>
      <c r="K347" s="13"/>
      <c r="L347" s="13"/>
      <c r="M347" s="13"/>
      <c r="N347" s="13"/>
      <c r="O347" s="13"/>
      <c r="P347" s="13"/>
      <c r="Q347" s="13"/>
      <c r="R347" s="13"/>
      <c r="S347" s="13"/>
      <c r="T347" s="13"/>
      <c r="U347" s="13"/>
      <c r="V347" s="56">
        <f t="shared" si="15"/>
        <v>0</v>
      </c>
    </row>
    <row r="348" spans="1:26" ht="12.75" hidden="1">
      <c r="A348" s="79">
        <v>2</v>
      </c>
      <c r="B348" s="277"/>
      <c r="D348" s="21" t="s">
        <v>35</v>
      </c>
      <c r="E348" s="2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56">
        <f t="shared" si="15"/>
        <v>0</v>
      </c>
    </row>
    <row r="349" spans="1:26" ht="12.75">
      <c r="A349" s="79">
        <v>2</v>
      </c>
      <c r="B349" s="277"/>
      <c r="C349" s="23"/>
      <c r="D349" s="24"/>
      <c r="E349" s="25"/>
      <c r="F349" s="46"/>
      <c r="G349" s="46"/>
      <c r="H349" s="46"/>
      <c r="I349" s="46"/>
      <c r="J349" s="46"/>
      <c r="K349" s="46"/>
      <c r="L349" s="46"/>
      <c r="M349" s="46"/>
      <c r="N349" s="46"/>
      <c r="O349" s="46"/>
      <c r="P349" s="46"/>
      <c r="Q349" s="46"/>
      <c r="R349" s="37"/>
      <c r="S349" s="37"/>
      <c r="T349" s="37"/>
      <c r="U349" s="37"/>
      <c r="V349" s="56"/>
    </row>
    <row r="350" spans="1:26" ht="12.75">
      <c r="A350" s="79">
        <v>2</v>
      </c>
      <c r="B350" s="277"/>
      <c r="C350" s="66" t="s">
        <v>38</v>
      </c>
      <c r="D350" s="20" t="s">
        <v>32</v>
      </c>
      <c r="E350" s="16">
        <v>20</v>
      </c>
      <c r="F350" s="13"/>
      <c r="G350" s="13"/>
      <c r="H350" s="13"/>
      <c r="I350" s="13"/>
      <c r="J350" s="13"/>
      <c r="K350" s="13"/>
      <c r="L350" s="13"/>
      <c r="M350" s="13"/>
      <c r="N350" s="13"/>
      <c r="O350" s="13"/>
      <c r="P350" s="13">
        <v>1</v>
      </c>
      <c r="Q350" s="13"/>
      <c r="R350" s="178"/>
      <c r="S350" s="13"/>
      <c r="T350" s="13"/>
      <c r="U350" s="178"/>
      <c r="V350" s="56">
        <f>F350*$F$2+G350*$G$2+H350*$H$2+I350*$I$2+J350*$J$2+K350*$K$2+L350*$L$2+M350*$M$2+N350*$N$2+O350*$O$2+P350*$P$2+Q350*$Q$2+R350*$R$2+S350*$S$2+U350*$U$2+T350*$T$150</f>
        <v>50</v>
      </c>
    </row>
    <row r="351" spans="1:26" ht="12.75">
      <c r="A351" s="79">
        <v>2</v>
      </c>
      <c r="B351" s="277"/>
      <c r="C351" s="67"/>
      <c r="D351" s="21" t="s">
        <v>33</v>
      </c>
      <c r="E351" s="257">
        <v>5</v>
      </c>
      <c r="F351" s="12"/>
      <c r="G351" s="12"/>
      <c r="H351" s="12"/>
      <c r="I351" s="12"/>
      <c r="J351" s="12"/>
      <c r="K351" s="12"/>
      <c r="L351" s="12"/>
      <c r="M351" s="12"/>
      <c r="N351" s="12"/>
      <c r="O351" s="12">
        <v>1</v>
      </c>
      <c r="P351" s="12"/>
      <c r="Q351" s="12"/>
      <c r="R351" s="178"/>
      <c r="S351" s="12"/>
      <c r="T351" s="12"/>
      <c r="U351" s="178"/>
      <c r="V351" s="56">
        <f>F351*$F$2+G351*$G$2+H351*$H$2+I351*$I$2+J351*$J$2+K351*$K$2+L351*$L$2+M351*$M$2+N351*$N$2+O351*$O$2+P351*$P$2+Q351*$Q$2+R351*$R$2+S351*$S$2+U351*$U$2+T351*$T$150</f>
        <v>50</v>
      </c>
    </row>
    <row r="352" spans="1:26" ht="12.75">
      <c r="A352" s="79">
        <v>2</v>
      </c>
      <c r="B352" s="277"/>
      <c r="C352" s="68"/>
      <c r="D352" s="20" t="s">
        <v>34</v>
      </c>
      <c r="E352" s="16"/>
      <c r="F352" s="13"/>
      <c r="G352" s="13"/>
      <c r="H352" s="13"/>
      <c r="I352" s="13"/>
      <c r="J352" s="13"/>
      <c r="K352" s="13"/>
      <c r="L352" s="13"/>
      <c r="M352" s="13"/>
      <c r="N352" s="13"/>
      <c r="O352" s="13"/>
      <c r="P352" s="13"/>
      <c r="Q352" s="13"/>
      <c r="R352" s="178"/>
      <c r="S352" s="13"/>
      <c r="T352" s="13"/>
      <c r="U352" s="178"/>
      <c r="V352" s="56">
        <f>F352*$F$2+G352*$G$2+H352*$H$2+I352*$I$2+J352*$J$2+K352*$K$2+L352*$L$2+M352*$M$2+N352*$N$2+O352*$O$2+P352*$P$2+Q352*$Q$2+R352*$R$2+S352*$S$2+U352*$U$2+T352*$T$150</f>
        <v>0</v>
      </c>
    </row>
    <row r="353" spans="1:22" ht="12.75">
      <c r="A353" s="79">
        <v>2</v>
      </c>
      <c r="B353" s="277"/>
      <c r="C353" s="19">
        <f>E350+E351+E352+E353</f>
        <v>215</v>
      </c>
      <c r="D353" s="21" t="s">
        <v>35</v>
      </c>
      <c r="E353" s="22">
        <v>190</v>
      </c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78"/>
      <c r="S353" s="12"/>
      <c r="T353" s="12">
        <v>1</v>
      </c>
      <c r="U353" s="178"/>
      <c r="V353" s="56">
        <f>F353*$F$2+G353*$G$2+H353*$H$2+I353*$I$2+J353*$J$2+K353*$K$2+L353*$L$2+M353*$M$2+N353*$N$2+O353*$O$2+P353*$P$2+Q353*$Q$2+R353*$R$2+S353*$S$2+U353*$U$2+T353*$T$150</f>
        <v>150</v>
      </c>
    </row>
    <row r="354" spans="1:22" ht="12.75">
      <c r="A354" s="79">
        <v>2</v>
      </c>
      <c r="B354" s="277"/>
      <c r="C354" s="23"/>
      <c r="D354" s="24"/>
      <c r="E354" s="25"/>
      <c r="F354" s="46"/>
      <c r="G354" s="46"/>
      <c r="H354" s="46"/>
      <c r="I354" s="46"/>
      <c r="J354" s="46"/>
      <c r="K354" s="46"/>
      <c r="L354" s="46"/>
      <c r="M354" s="46"/>
      <c r="N354" s="46"/>
      <c r="O354" s="46"/>
      <c r="P354" s="46"/>
      <c r="Q354" s="46"/>
      <c r="R354" s="37"/>
      <c r="S354" s="37"/>
      <c r="T354" s="37"/>
      <c r="U354" s="37"/>
      <c r="V354" s="56"/>
    </row>
    <row r="355" spans="1:22" ht="12.75">
      <c r="A355" s="79">
        <v>2</v>
      </c>
      <c r="B355" s="277"/>
      <c r="C355" s="69" t="s">
        <v>39</v>
      </c>
      <c r="D355" s="20" t="s">
        <v>32</v>
      </c>
      <c r="E355" s="16">
        <v>220</v>
      </c>
      <c r="F355" s="13"/>
      <c r="G355" s="13"/>
      <c r="H355" s="13"/>
      <c r="I355" s="13"/>
      <c r="J355" s="13"/>
      <c r="K355" s="13"/>
      <c r="L355" s="13">
        <v>1</v>
      </c>
      <c r="M355" s="13"/>
      <c r="N355" s="13"/>
      <c r="O355" s="13"/>
      <c r="P355" s="13"/>
      <c r="Q355" s="13"/>
      <c r="R355" s="178"/>
      <c r="S355" s="13"/>
      <c r="T355" s="13">
        <v>1</v>
      </c>
      <c r="U355" s="178"/>
      <c r="V355" s="56">
        <f>F355*$F$2+G355*$G$2+H355*$H$2+I355*$I$2+J355*$J$2+K355*$K$2+L355*$L$2+M355*$M$2+N355*$N$2+O355*$O$2+P355*$P$2+Q355*$Q$2+R355*$R$2+S355*$S$2+U355*$U$2+T355*$T$150</f>
        <v>200</v>
      </c>
    </row>
    <row r="356" spans="1:22" ht="12.75">
      <c r="A356" s="79">
        <v>2</v>
      </c>
      <c r="B356" s="277"/>
      <c r="C356" s="70"/>
      <c r="D356" s="21" t="s">
        <v>33</v>
      </c>
      <c r="E356" s="257">
        <v>1</v>
      </c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>
        <v>1</v>
      </c>
      <c r="Q356" s="12"/>
      <c r="R356" s="178"/>
      <c r="S356" s="12"/>
      <c r="T356" s="12"/>
      <c r="U356" s="178"/>
      <c r="V356" s="56">
        <f t="shared" ref="V356:V362" si="16">F356*$F$2+G356*$G$2+H356*$H$2+I356*$I$2+J356*$J$2+K356*$K$2+L356*$L$2+M356*$M$2+N356*$N$2+O356*$O$2+P356*$P$2+Q356*$Q$2+R356*$R$2+S356*$S$2+U356*$U$2+T356*$T$150</f>
        <v>50</v>
      </c>
    </row>
    <row r="357" spans="1:22" ht="12.75">
      <c r="A357" s="79">
        <v>2</v>
      </c>
      <c r="B357" s="277"/>
      <c r="C357" s="70"/>
      <c r="D357" s="20" t="s">
        <v>34</v>
      </c>
      <c r="E357" s="16">
        <v>41</v>
      </c>
      <c r="F357" s="13"/>
      <c r="G357" s="13"/>
      <c r="H357" s="13"/>
      <c r="I357" s="13"/>
      <c r="J357" s="13"/>
      <c r="K357" s="13"/>
      <c r="L357" s="13"/>
      <c r="M357" s="13"/>
      <c r="N357" s="13"/>
      <c r="O357" s="13">
        <v>1</v>
      </c>
      <c r="P357" s="13"/>
      <c r="Q357" s="13"/>
      <c r="R357" s="178"/>
      <c r="S357" s="13"/>
      <c r="T357" s="13"/>
      <c r="U357" s="178"/>
      <c r="V357" s="56">
        <f t="shared" si="16"/>
        <v>50</v>
      </c>
    </row>
    <row r="358" spans="1:22" ht="12.75">
      <c r="A358" s="79">
        <v>2</v>
      </c>
      <c r="B358" s="277"/>
      <c r="C358" s="64">
        <f>E355+E356+E357+E358+E359+E360+E361+E362</f>
        <v>262</v>
      </c>
      <c r="D358" s="21" t="s">
        <v>35</v>
      </c>
      <c r="E358" s="2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78"/>
      <c r="S358" s="12"/>
      <c r="T358" s="12"/>
      <c r="U358" s="178"/>
      <c r="V358" s="56">
        <f t="shared" si="16"/>
        <v>0</v>
      </c>
    </row>
    <row r="359" spans="1:22" ht="12.75" hidden="1">
      <c r="A359" s="79">
        <v>2</v>
      </c>
      <c r="B359" s="277"/>
      <c r="C359" s="71" t="s">
        <v>40</v>
      </c>
      <c r="D359" s="20" t="s">
        <v>32</v>
      </c>
      <c r="E359" s="16"/>
      <c r="F359" s="13"/>
      <c r="G359" s="13"/>
      <c r="H359" s="13"/>
      <c r="I359" s="13"/>
      <c r="J359" s="13"/>
      <c r="K359" s="13"/>
      <c r="L359" s="13"/>
      <c r="M359" s="13"/>
      <c r="N359" s="13"/>
      <c r="O359" s="13"/>
      <c r="P359" s="13"/>
      <c r="Q359" s="13"/>
      <c r="R359" s="13"/>
      <c r="S359" s="13"/>
      <c r="T359" s="13"/>
      <c r="U359" s="13"/>
      <c r="V359" s="56">
        <f t="shared" si="16"/>
        <v>0</v>
      </c>
    </row>
    <row r="360" spans="1:22" ht="12.75" hidden="1">
      <c r="A360" s="79">
        <v>2</v>
      </c>
      <c r="B360" s="277"/>
      <c r="C360" s="72"/>
      <c r="D360" s="21" t="s">
        <v>33</v>
      </c>
      <c r="E360" s="2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56">
        <f t="shared" si="16"/>
        <v>0</v>
      </c>
    </row>
    <row r="361" spans="1:22" ht="12.75" hidden="1">
      <c r="A361" s="79">
        <v>2</v>
      </c>
      <c r="B361" s="277"/>
      <c r="C361" s="73"/>
      <c r="D361" s="20" t="s">
        <v>34</v>
      </c>
      <c r="E361" s="16"/>
      <c r="F361" s="13"/>
      <c r="G361" s="13"/>
      <c r="H361" s="13"/>
      <c r="I361" s="13"/>
      <c r="J361" s="13"/>
      <c r="K361" s="13"/>
      <c r="L361" s="13"/>
      <c r="M361" s="13"/>
      <c r="N361" s="13"/>
      <c r="O361" s="13"/>
      <c r="P361" s="13"/>
      <c r="Q361" s="13"/>
      <c r="R361" s="13"/>
      <c r="S361" s="13"/>
      <c r="T361" s="13"/>
      <c r="U361" s="13"/>
      <c r="V361" s="56">
        <f t="shared" si="16"/>
        <v>0</v>
      </c>
    </row>
    <row r="362" spans="1:22" ht="12.75" hidden="1">
      <c r="A362" s="79">
        <v>2</v>
      </c>
      <c r="B362" s="277"/>
      <c r="D362" s="21" t="s">
        <v>35</v>
      </c>
      <c r="E362" s="2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56">
        <f t="shared" si="16"/>
        <v>0</v>
      </c>
    </row>
    <row r="363" spans="1:22" ht="12.75">
      <c r="A363" s="79">
        <v>2</v>
      </c>
      <c r="B363" s="277"/>
      <c r="C363" s="23"/>
      <c r="D363" s="24"/>
      <c r="E363" s="25"/>
      <c r="F363" s="46"/>
      <c r="G363" s="46"/>
      <c r="H363" s="46"/>
      <c r="I363" s="46"/>
      <c r="J363" s="46"/>
      <c r="K363" s="46"/>
      <c r="L363" s="46"/>
      <c r="M363" s="46"/>
      <c r="N363" s="46"/>
      <c r="O363" s="46"/>
      <c r="P363" s="46"/>
      <c r="Q363" s="46"/>
      <c r="R363" s="37"/>
      <c r="S363" s="37"/>
      <c r="T363" s="37"/>
      <c r="U363" s="37"/>
      <c r="V363" s="56"/>
    </row>
    <row r="364" spans="1:22" ht="12.75">
      <c r="A364" s="79">
        <v>2</v>
      </c>
      <c r="B364" s="277"/>
      <c r="C364" s="66" t="s">
        <v>41</v>
      </c>
      <c r="D364" s="20" t="s">
        <v>32</v>
      </c>
      <c r="E364" s="16">
        <v>20</v>
      </c>
      <c r="F364" s="13"/>
      <c r="G364" s="13"/>
      <c r="H364" s="13"/>
      <c r="I364" s="13"/>
      <c r="J364" s="13"/>
      <c r="K364" s="13">
        <v>1</v>
      </c>
      <c r="L364" s="13"/>
      <c r="M364" s="13"/>
      <c r="N364" s="13"/>
      <c r="O364" s="13"/>
      <c r="P364" s="13"/>
      <c r="Q364" s="13"/>
      <c r="R364" s="178"/>
      <c r="S364" s="13"/>
      <c r="T364" s="13"/>
      <c r="U364" s="178"/>
      <c r="V364" s="56">
        <f>F364*$F$2+G364*$G$2+H364*$H$2+I364*$I$2+J364*$J$2+K364*$K$2+L364*$L$2+M364*$M$2+N364*$N$2+O364*$O$2+P364*$P$2+Q364*$Q$2+R364*$R$2+S364*$S$2+U364*$U$2+T364*$T$150</f>
        <v>50</v>
      </c>
    </row>
    <row r="365" spans="1:22" ht="12.75">
      <c r="A365" s="79">
        <v>2</v>
      </c>
      <c r="B365" s="277"/>
      <c r="C365" s="67"/>
      <c r="D365" s="21" t="s">
        <v>33</v>
      </c>
      <c r="E365" s="259">
        <v>87</v>
      </c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78"/>
      <c r="S365" s="12"/>
      <c r="T365" s="12">
        <v>1</v>
      </c>
      <c r="U365" s="178"/>
      <c r="V365" s="56">
        <f>F365*$F$2+G365*$G$2+H365*$H$2+I365*$I$2+J365*$J$2+K365*$K$2+L365*$L$2+M365*$M$2+N365*$N$2+O365*$O$2+P365*$P$2+Q365*$Q$2+R365*$R$2+S365*$S$2+U365*$U$2+T365*$T$150</f>
        <v>150</v>
      </c>
    </row>
    <row r="366" spans="1:22" ht="12.75">
      <c r="A366" s="79">
        <v>2</v>
      </c>
      <c r="B366" s="277"/>
      <c r="C366" s="68"/>
      <c r="D366" s="20" t="s">
        <v>34</v>
      </c>
      <c r="E366" s="16">
        <v>50</v>
      </c>
      <c r="F366" s="13"/>
      <c r="G366" s="13"/>
      <c r="H366" s="13"/>
      <c r="I366" s="13"/>
      <c r="J366" s="13">
        <v>1</v>
      </c>
      <c r="K366" s="13"/>
      <c r="L366" s="13"/>
      <c r="M366" s="13"/>
      <c r="N366" s="13"/>
      <c r="O366" s="13"/>
      <c r="P366" s="13"/>
      <c r="Q366" s="13"/>
      <c r="R366" s="178"/>
      <c r="S366" s="13"/>
      <c r="T366" s="13"/>
      <c r="U366" s="178"/>
      <c r="V366" s="56">
        <f>F366*$F$2+G366*$G$2+H366*$H$2+I366*$I$2+J366*$J$2+K366*$K$2+L366*$L$2+M366*$M$2+N366*$N$2+O366*$O$2+P366*$P$2+Q366*$Q$2+R366*$R$2+S366*$S$2+U366*$U$2+T366*$T$150</f>
        <v>50</v>
      </c>
    </row>
    <row r="367" spans="1:22" ht="12.75">
      <c r="A367" s="79">
        <v>2</v>
      </c>
      <c r="B367" s="277"/>
      <c r="C367" s="19">
        <f>E364+E365+E366+E367</f>
        <v>157</v>
      </c>
      <c r="D367" s="21" t="s">
        <v>35</v>
      </c>
      <c r="E367" s="2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78"/>
      <c r="S367" s="12"/>
      <c r="T367" s="12"/>
      <c r="U367" s="178"/>
      <c r="V367" s="56">
        <f>F367*$F$2+G367*$G$2+H367*$H$2+I367*$I$2+J367*$J$2+K367*$K$2+L367*$L$2+M367*$M$2+N367*$N$2+O367*$O$2+P367*$P$2+Q367*$Q$2+R367*$R$2+S367*$S$2+U367*$U$2+T367*$T$150</f>
        <v>0</v>
      </c>
    </row>
    <row r="368" spans="1:22" ht="13.5" customHeight="1">
      <c r="A368" s="79">
        <v>2</v>
      </c>
      <c r="B368" s="193"/>
      <c r="C368" s="23"/>
      <c r="D368" s="24"/>
      <c r="E368" s="25"/>
      <c r="F368" s="46"/>
      <c r="G368" s="46"/>
      <c r="H368" s="46"/>
      <c r="I368" s="46"/>
      <c r="J368" s="46"/>
      <c r="K368" s="46"/>
      <c r="L368" s="46"/>
      <c r="M368" s="46"/>
      <c r="N368" s="46"/>
      <c r="O368" s="46"/>
      <c r="P368" s="46"/>
      <c r="Q368" s="46"/>
      <c r="R368" s="46"/>
      <c r="S368" s="46"/>
      <c r="T368" s="46"/>
      <c r="U368" s="46"/>
      <c r="V368" s="56"/>
    </row>
    <row r="369" spans="1:26" s="290" customFormat="1" ht="12.75" customHeight="1">
      <c r="A369" s="290">
        <v>3</v>
      </c>
    </row>
    <row r="370" spans="1:26" s="290" customFormat="1" ht="12.75" customHeight="1"/>
    <row r="371" spans="1:26" ht="12.75">
      <c r="A371" s="79">
        <v>3</v>
      </c>
      <c r="B371" s="289"/>
      <c r="C371" s="280" t="s">
        <v>13</v>
      </c>
      <c r="D371" s="280" t="s">
        <v>14</v>
      </c>
      <c r="E371" s="286" t="s">
        <v>15</v>
      </c>
      <c r="F371" s="16" t="s">
        <v>16</v>
      </c>
      <c r="G371" s="16" t="s">
        <v>17</v>
      </c>
      <c r="H371" s="16" t="s">
        <v>18</v>
      </c>
      <c r="I371" s="16" t="s">
        <v>19</v>
      </c>
      <c r="J371" s="16" t="s">
        <v>20</v>
      </c>
      <c r="K371" s="16" t="s">
        <v>21</v>
      </c>
      <c r="L371" s="16" t="s">
        <v>22</v>
      </c>
      <c r="M371" s="16" t="s">
        <v>23</v>
      </c>
      <c r="N371" s="16" t="s">
        <v>24</v>
      </c>
      <c r="O371" s="16" t="s">
        <v>25</v>
      </c>
      <c r="P371" s="16" t="s">
        <v>26</v>
      </c>
      <c r="Q371" s="16" t="s">
        <v>27</v>
      </c>
      <c r="R371" s="16" t="s">
        <v>28</v>
      </c>
      <c r="S371" s="16" t="s">
        <v>29</v>
      </c>
      <c r="T371" s="16" t="s">
        <v>135</v>
      </c>
      <c r="U371" s="17" t="s">
        <v>30</v>
      </c>
      <c r="V371" s="45">
        <f>SUM(F371:U371)</f>
        <v>0</v>
      </c>
    </row>
    <row r="372" spans="1:26" ht="12.75">
      <c r="A372" s="79">
        <v>3</v>
      </c>
      <c r="B372" s="288"/>
      <c r="C372" s="280"/>
      <c r="D372" s="280"/>
      <c r="E372" s="286"/>
      <c r="F372" s="16">
        <v>36</v>
      </c>
      <c r="G372" s="16">
        <v>20</v>
      </c>
      <c r="H372" s="16">
        <v>20</v>
      </c>
      <c r="I372" s="16">
        <v>50</v>
      </c>
      <c r="J372" s="16">
        <v>50</v>
      </c>
      <c r="K372" s="16">
        <v>50</v>
      </c>
      <c r="L372" s="16">
        <v>50</v>
      </c>
      <c r="M372" s="16">
        <v>36</v>
      </c>
      <c r="N372" s="16">
        <v>50</v>
      </c>
      <c r="O372" s="16">
        <v>50</v>
      </c>
      <c r="P372" s="16">
        <v>50</v>
      </c>
      <c r="Q372" s="16">
        <v>50</v>
      </c>
      <c r="R372" s="16">
        <v>65</v>
      </c>
      <c r="S372" s="16">
        <v>26</v>
      </c>
      <c r="T372" s="16">
        <v>150</v>
      </c>
      <c r="U372" s="16">
        <v>65</v>
      </c>
      <c r="V372" s="57">
        <f>SUM(F372:U372)</f>
        <v>818</v>
      </c>
    </row>
    <row r="373" spans="1:26" ht="15">
      <c r="A373" s="79">
        <v>3</v>
      </c>
      <c r="B373" s="278">
        <f>'3-ΑΙΘΟΥΣΕΣ'!$B$3+14</f>
        <v>42548</v>
      </c>
      <c r="C373" s="66" t="s">
        <v>31</v>
      </c>
      <c r="D373" s="18" t="s">
        <v>32</v>
      </c>
      <c r="E373" s="16">
        <v>40</v>
      </c>
      <c r="F373" s="13"/>
      <c r="G373" s="13"/>
      <c r="H373" s="13"/>
      <c r="I373" s="13"/>
      <c r="J373" s="13"/>
      <c r="K373" s="13"/>
      <c r="L373" s="13"/>
      <c r="M373" s="13"/>
      <c r="N373" s="13">
        <v>1</v>
      </c>
      <c r="O373" s="13"/>
      <c r="P373" s="13"/>
      <c r="Q373" s="13"/>
      <c r="R373" s="178"/>
      <c r="S373" s="13"/>
      <c r="T373" s="13"/>
      <c r="U373" s="178"/>
      <c r="V373" s="56">
        <f>F373*$F$2+G373*$G$2+H373*$H$2+I373*$I$2+J373*$J$2+K373*$K$2+L373*$L$2+M373*$M$2+N373*$N$2+O373*$O$2+P373*$P$2+Q373*$Q$2+R373*$R$2+S373*$S$2+U373*$U$2+T373*$T$150</f>
        <v>50</v>
      </c>
      <c r="Y373" s="55" t="s">
        <v>31</v>
      </c>
      <c r="Z373" s="54" t="str">
        <f>IF(F374=1,"Γ1,","")&amp;""&amp;IF(G374=1,"Γ2,","")&amp;""&amp;IF(H374=1,"Γ3,","")&amp;""&amp;IF(I374=1,"Γ4,","")&amp;""&amp;IF(J374=1,"Γ5,","")&amp;""&amp;IF(K374=1,"Γ6,","")&amp;""&amp;IF(L374=1,"Γ7,","")&amp;""&amp;IF(M374=1,"B1,","")&amp;""&amp;IF(N374=1,"B2,","")&amp;""&amp;IF(O374=1,"B3,","")&amp;""&amp;IF(P374=1,"B4,","")&amp;""&amp;IF(Q374=1,"ΦΧ,","")&amp;""&amp;IF(R374=1,"ΚΑΜ,","")&amp;""&amp;IF(S374=1,"ΣΧ,","")&amp;""&amp;IF(T374=1,"Κ28,","")&amp;""&amp;IF(U374=1,"ΣΕΥΠ,","")</f>
        <v/>
      </c>
    </row>
    <row r="374" spans="1:26" ht="15">
      <c r="A374" s="79">
        <v>3</v>
      </c>
      <c r="B374" s="278"/>
      <c r="C374" s="67"/>
      <c r="D374" s="28" t="s">
        <v>33</v>
      </c>
      <c r="E374" s="40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78"/>
      <c r="S374" s="12"/>
      <c r="T374" s="12"/>
      <c r="U374" s="178"/>
      <c r="V374" s="56">
        <f>F374*$F$2+G374*$G$2+H374*$H$2+I374*$I$2+J374*$J$2+K374*$K$2+L374*$L$2+M374*$M$2+N374*$N$2+O374*$O$2+P374*$P$2+Q374*$Q$2+R374*$R$2+S374*$S$2+U374*$U$2+T374*$T$150</f>
        <v>0</v>
      </c>
      <c r="Y374" s="55" t="s">
        <v>36</v>
      </c>
      <c r="Z374" s="54" t="str">
        <f>IF(F379=1,"Γ1,","")&amp;""&amp;IF(G379=1,"Γ2,","")&amp;""&amp;IF(H379=1,"Γ3,","")&amp;""&amp;IF(I379=1,"Γ4,","")&amp;""&amp;IF(J379=1,"Γ5,","")&amp;""&amp;IF(K379=1,"Γ6,","")&amp;""&amp;IF(L379=1,"Γ7,","")&amp;""&amp;IF(M379=1,"B1,","")&amp;""&amp;IF(N379=1,"B2,","")&amp;""&amp;IF(O379=1,"B3,","")&amp;""&amp;IF(P379=1,"B4,","")&amp;""&amp;IF(Q379=1,"ΦΧ,","")&amp;""&amp;IF(R379=1,"ΚΑΜ,","")&amp;""&amp;IF(S379=1,"ΣΧ,","")&amp;""&amp;IF(T379=1,"Κ28,","")&amp;""&amp;IF(U379=1,"ΣΕΥΠ,","")</f>
        <v>B3,</v>
      </c>
    </row>
    <row r="375" spans="1:26" ht="15">
      <c r="A375" s="79">
        <v>3</v>
      </c>
      <c r="B375" s="278"/>
      <c r="C375" s="68"/>
      <c r="D375" s="18" t="s">
        <v>34</v>
      </c>
      <c r="E375" s="16">
        <v>100</v>
      </c>
      <c r="F375" s="13"/>
      <c r="G375" s="13"/>
      <c r="H375" s="13"/>
      <c r="I375" s="13"/>
      <c r="J375" s="13"/>
      <c r="K375" s="13">
        <v>1</v>
      </c>
      <c r="L375" s="13">
        <v>1</v>
      </c>
      <c r="M375" s="13"/>
      <c r="N375" s="13"/>
      <c r="O375" s="13"/>
      <c r="P375" s="13"/>
      <c r="Q375" s="13"/>
      <c r="R375" s="178"/>
      <c r="S375" s="13"/>
      <c r="T375" s="13"/>
      <c r="U375" s="178"/>
      <c r="V375" s="56">
        <f>F375*$F$2+G375*$G$2+H375*$H$2+I375*$I$2+J375*$J$2+K375*$K$2+L375*$L$2+M375*$M$2+N375*$N$2+O375*$O$2+P375*$P$2+Q375*$Q$2+R375*$R$2+S375*$S$2+U375*$U$2+T375*$T$150</f>
        <v>100</v>
      </c>
      <c r="Y375" s="55" t="s">
        <v>38</v>
      </c>
      <c r="Z375" s="54" t="str">
        <f>IF(F388=1,"Γ1,","")&amp;""&amp;IF(G388=1,"Γ2,","")&amp;""&amp;IF(H388=1,"Γ3,","")&amp;""&amp;IF(I388=1,"Γ4,","")&amp;""&amp;IF(J388=1,"Γ5,","")&amp;""&amp;IF(K388=1,"Γ6,","")&amp;""&amp;IF(L388=1,"Γ7,","")&amp;""&amp;IF(M388=1,"B1,","")&amp;""&amp;IF(N388=1,"B2,","")&amp;""&amp;IF(O388=1,"B3,","")&amp;""&amp;IF(P388=1,"B4,","")&amp;""&amp;IF(Q388=1,"ΦΧ,","")&amp;""&amp;IF(R388=1,"ΚΑΜ,","")&amp;""&amp;IF(S388=1,"ΣΧ,","")&amp;""&amp;IF(T388=1,"Κ28,","")&amp;""&amp;IF(U388=1,"ΣΕΥΠ,","")</f>
        <v/>
      </c>
    </row>
    <row r="376" spans="1:26" ht="15">
      <c r="A376" s="79">
        <v>3</v>
      </c>
      <c r="B376" s="278"/>
      <c r="C376" s="19">
        <f>E373+E374+E375+E376</f>
        <v>140</v>
      </c>
      <c r="D376" s="28" t="s">
        <v>35</v>
      </c>
      <c r="E376" s="2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78"/>
      <c r="S376" s="12"/>
      <c r="T376" s="12"/>
      <c r="U376" s="178"/>
      <c r="V376" s="56">
        <f>F376*$F$2+G376*$G$2+H376*$H$2+I376*$I$2+J376*$J$2+K376*$K$2+L376*$L$2+M376*$M$2+N376*$N$2+O376*$O$2+P376*$P$2+Q376*$Q$2+R376*$R$2+S376*$S$2+U376*$U$2+T376*$T$150</f>
        <v>0</v>
      </c>
      <c r="Y376" s="55" t="s">
        <v>39</v>
      </c>
      <c r="Z376" s="54" t="str">
        <f>IF(F393=1,"Γ1,","")&amp;""&amp;IF(G393=1,"Γ2,","")&amp;""&amp;IF(H393=1,"Γ3,","")&amp;""&amp;IF(I393=1,"Γ4,","")&amp;""&amp;IF(J393=1,"Γ5,","")&amp;""&amp;IF(K393=1,"Γ6,","")&amp;""&amp;IF(L393=1,"Γ7,","")&amp;""&amp;IF(M393=1,"B1,","")&amp;""&amp;IF(N393=1,"B2,","")&amp;""&amp;IF(O393=1,"B3,","")&amp;""&amp;IF(P393=1,"B4,","")&amp;""&amp;IF(Q393=1,"ΦΧ,","")&amp;""&amp;IF(R393=1,"ΚΑΜ,","")&amp;""&amp;IF(S393=1,"ΣΧ,","")&amp;""&amp;IF(T393=1,"Κ28,","")&amp;""&amp;IF(U393=1,"ΣΕΥΠ,","")</f>
        <v>Γ7,</v>
      </c>
    </row>
    <row r="377" spans="1:26" ht="15">
      <c r="A377" s="79">
        <v>3</v>
      </c>
      <c r="B377" s="278"/>
      <c r="C377" s="23"/>
      <c r="D377" s="36"/>
      <c r="E377" s="25"/>
      <c r="F377" s="37"/>
      <c r="G377" s="37"/>
      <c r="H377" s="37"/>
      <c r="I377" s="37"/>
      <c r="J377" s="37"/>
      <c r="K377" s="37"/>
      <c r="L377" s="37"/>
      <c r="M377" s="37"/>
      <c r="N377" s="37"/>
      <c r="O377" s="37"/>
      <c r="P377" s="37"/>
      <c r="Q377" s="37"/>
      <c r="R377" s="37"/>
      <c r="S377" s="37"/>
      <c r="T377" s="37"/>
      <c r="U377" s="37"/>
      <c r="V377" s="59">
        <f>F377*$F$2+G377*$G$2+H377*$H$2+I377*$I$2+J377*$J$2+K377*$K$2+L377*$L$2+M377*$M$2+N377*$N$2+O377*$O$2+P377*$P$2+Q377*$Q$2+R377*$R$2+S377*$S$2+U377*AL377+T377*$T$2</f>
        <v>0</v>
      </c>
      <c r="Y377" s="55" t="s">
        <v>41</v>
      </c>
      <c r="Z377" s="54" t="str">
        <f>IF(F402=1,"Γ1,","")&amp;""&amp;IF(G402=1,"Γ2,","")&amp;""&amp;IF(H402=1,"Γ3,","")&amp;""&amp;IF(I402=1,"Γ4,","")&amp;""&amp;IF(J402=1,"Γ5,","")&amp;""&amp;IF(K402=1,"Γ6,","")&amp;""&amp;IF(L402=1,"Γ7,","")&amp;""&amp;IF(M402=1,"B1,","")&amp;""&amp;IF(N402=1,"B2,","")&amp;""&amp;IF(O402=1,"B3,","")&amp;""&amp;IF(P402=1,"B4,","")&amp;""&amp;IF(Q402=1,"ΦΧ,","")&amp;""&amp;IF(R402=1,"ΚΑΜ,","")&amp;""&amp;IF(S402=1,"ΣΧ,","")&amp;""&amp;IF(T402=1,"Κ28,","")&amp;""&amp;IF(U402=1,"ΣΕΥΠ,","")</f>
        <v>Γ7,</v>
      </c>
    </row>
    <row r="378" spans="1:26" ht="12.75">
      <c r="A378" s="79">
        <v>3</v>
      </c>
      <c r="B378" s="278"/>
      <c r="C378" s="69" t="s">
        <v>36</v>
      </c>
      <c r="D378" s="18" t="s">
        <v>32</v>
      </c>
      <c r="E378" s="16">
        <v>50</v>
      </c>
      <c r="F378" s="13"/>
      <c r="G378" s="13"/>
      <c r="H378" s="13"/>
      <c r="I378" s="13"/>
      <c r="J378" s="13"/>
      <c r="K378" s="13"/>
      <c r="L378" s="13"/>
      <c r="M378" s="13"/>
      <c r="N378" s="13">
        <v>1</v>
      </c>
      <c r="O378" s="13"/>
      <c r="P378" s="13"/>
      <c r="Q378" s="13"/>
      <c r="R378" s="178"/>
      <c r="S378" s="13"/>
      <c r="T378" s="13"/>
      <c r="U378" s="178"/>
      <c r="V378" s="56">
        <f>F378*$F$2+G378*$G$2+H378*$H$2+I378*$I$2+J378*$J$2+K378*$K$2+L378*$L$2+M378*$M$2+N378*$N$2+O378*$O$2+P378*$P$2+Q378*$Q$2+R378*$R$2+S378*$S$2+U378*$U$2+T378*$T$150</f>
        <v>50</v>
      </c>
    </row>
    <row r="379" spans="1:26" ht="12.75">
      <c r="A379" s="79">
        <v>3</v>
      </c>
      <c r="B379" s="278"/>
      <c r="C379" s="70"/>
      <c r="D379" s="28" t="s">
        <v>33</v>
      </c>
      <c r="E379" s="255">
        <v>42</v>
      </c>
      <c r="F379" s="12"/>
      <c r="G379" s="12"/>
      <c r="H379" s="12"/>
      <c r="I379" s="12"/>
      <c r="J379" s="12"/>
      <c r="K379" s="12"/>
      <c r="L379" s="12"/>
      <c r="M379" s="12"/>
      <c r="N379" s="12"/>
      <c r="O379" s="12">
        <v>1</v>
      </c>
      <c r="P379" s="12"/>
      <c r="Q379" s="12"/>
      <c r="R379" s="178"/>
      <c r="S379" s="12"/>
      <c r="T379" s="12"/>
      <c r="U379" s="178"/>
      <c r="V379" s="56">
        <f t="shared" ref="V379:V385" si="17">F379*$F$2+G379*$G$2+H379*$H$2+I379*$I$2+J379*$J$2+K379*$K$2+L379*$L$2+M379*$M$2+N379*$N$2+O379*$O$2+P379*$P$2+Q379*$Q$2+R379*$R$2+S379*$S$2+U379*$U$2+T379*$T$150</f>
        <v>50</v>
      </c>
      <c r="W379" s="8" t="s">
        <v>230</v>
      </c>
    </row>
    <row r="380" spans="1:26" ht="12.75">
      <c r="A380" s="79">
        <v>3</v>
      </c>
      <c r="B380" s="278"/>
      <c r="C380" s="70"/>
      <c r="D380" s="18" t="s">
        <v>34</v>
      </c>
      <c r="E380" s="16">
        <v>100</v>
      </c>
      <c r="F380" s="13"/>
      <c r="G380" s="13"/>
      <c r="H380" s="13"/>
      <c r="I380" s="13"/>
      <c r="J380" s="13"/>
      <c r="K380" s="13"/>
      <c r="L380" s="13">
        <v>1</v>
      </c>
      <c r="M380" s="13"/>
      <c r="N380" s="13"/>
      <c r="O380" s="13"/>
      <c r="P380" s="13"/>
      <c r="Q380" s="13"/>
      <c r="R380" s="178"/>
      <c r="S380" s="13"/>
      <c r="T380" s="13"/>
      <c r="U380" s="178"/>
      <c r="V380" s="56">
        <f t="shared" si="17"/>
        <v>50</v>
      </c>
    </row>
    <row r="381" spans="1:26" ht="12.75">
      <c r="A381" s="79">
        <v>3</v>
      </c>
      <c r="B381" s="278"/>
      <c r="C381" s="64">
        <f>E378+E379+E380+E381+E382+E383+E384+E385</f>
        <v>280</v>
      </c>
      <c r="D381" s="28" t="s">
        <v>35</v>
      </c>
      <c r="E381" s="22">
        <v>88</v>
      </c>
      <c r="F381" s="12"/>
      <c r="G381" s="12"/>
      <c r="H381" s="12"/>
      <c r="I381" s="12">
        <v>1</v>
      </c>
      <c r="J381" s="12"/>
      <c r="K381" s="12"/>
      <c r="L381" s="12"/>
      <c r="M381" s="12"/>
      <c r="N381" s="12"/>
      <c r="O381" s="12"/>
      <c r="P381" s="12"/>
      <c r="Q381" s="12"/>
      <c r="R381" s="178"/>
      <c r="S381" s="12"/>
      <c r="T381" s="12"/>
      <c r="U381" s="178"/>
      <c r="V381" s="56">
        <f t="shared" si="17"/>
        <v>50</v>
      </c>
    </row>
    <row r="382" spans="1:26" ht="12.75" hidden="1" customHeight="1">
      <c r="A382" s="79">
        <v>3</v>
      </c>
      <c r="B382" s="278"/>
      <c r="C382" s="71" t="s">
        <v>37</v>
      </c>
      <c r="D382" s="18" t="s">
        <v>32</v>
      </c>
      <c r="E382" s="16"/>
      <c r="F382" s="13"/>
      <c r="G382" s="13"/>
      <c r="H382" s="13"/>
      <c r="I382" s="13"/>
      <c r="J382" s="13"/>
      <c r="K382" s="13"/>
      <c r="L382" s="13"/>
      <c r="M382" s="13"/>
      <c r="N382" s="13"/>
      <c r="O382" s="13"/>
      <c r="P382" s="13"/>
      <c r="Q382" s="13"/>
      <c r="R382" s="13"/>
      <c r="S382" s="13"/>
      <c r="T382" s="13"/>
      <c r="U382" s="13"/>
      <c r="V382" s="56">
        <f t="shared" si="17"/>
        <v>0</v>
      </c>
    </row>
    <row r="383" spans="1:26" ht="12.75" hidden="1" customHeight="1">
      <c r="A383" s="79">
        <v>3</v>
      </c>
      <c r="B383" s="278"/>
      <c r="C383" s="72"/>
      <c r="D383" s="28" t="s">
        <v>33</v>
      </c>
      <c r="E383" s="2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56">
        <f t="shared" si="17"/>
        <v>0</v>
      </c>
    </row>
    <row r="384" spans="1:26" ht="12.75" hidden="1" customHeight="1">
      <c r="A384" s="79">
        <v>3</v>
      </c>
      <c r="B384" s="278"/>
      <c r="C384" s="73"/>
      <c r="D384" s="18" t="s">
        <v>34</v>
      </c>
      <c r="E384" s="16"/>
      <c r="F384" s="13"/>
      <c r="G384" s="13"/>
      <c r="H384" s="13"/>
      <c r="I384" s="13"/>
      <c r="J384" s="13"/>
      <c r="K384" s="13"/>
      <c r="L384" s="13"/>
      <c r="M384" s="13"/>
      <c r="N384" s="13"/>
      <c r="O384" s="13"/>
      <c r="P384" s="13"/>
      <c r="Q384" s="13"/>
      <c r="R384" s="13"/>
      <c r="S384" s="13"/>
      <c r="T384" s="13"/>
      <c r="U384" s="13"/>
      <c r="V384" s="56">
        <f t="shared" si="17"/>
        <v>0</v>
      </c>
    </row>
    <row r="385" spans="1:23" ht="12.75" hidden="1" customHeight="1">
      <c r="A385" s="79">
        <v>3</v>
      </c>
      <c r="B385" s="278"/>
      <c r="D385" s="28" t="s">
        <v>35</v>
      </c>
      <c r="E385" s="2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56">
        <f t="shared" si="17"/>
        <v>0</v>
      </c>
    </row>
    <row r="386" spans="1:23" ht="12.75">
      <c r="A386" s="79">
        <v>3</v>
      </c>
      <c r="B386" s="278"/>
      <c r="C386" s="23"/>
      <c r="D386" s="36"/>
      <c r="E386" s="25"/>
      <c r="F386" s="37"/>
      <c r="G386" s="37"/>
      <c r="H386" s="37"/>
      <c r="I386" s="37"/>
      <c r="J386" s="37"/>
      <c r="K386" s="37"/>
      <c r="L386" s="37"/>
      <c r="M386" s="37"/>
      <c r="N386" s="37"/>
      <c r="O386" s="37"/>
      <c r="P386" s="37"/>
      <c r="Q386" s="37"/>
      <c r="R386" s="37"/>
      <c r="S386" s="37"/>
      <c r="T386" s="37"/>
      <c r="U386" s="37"/>
      <c r="V386" s="59">
        <f>F386*$F$2+G386*$G$2+H386*$H$2+I386*$I$2+J386*$J$2+K386*$K$2+L386*$L$2+M386*$M$2+N386*$N$2+O386*$O$2+P386*$P$2+Q386*$Q$2+R386*$R$2+S386*$S$2+U386*AL386+T386*$T$2</f>
        <v>0</v>
      </c>
    </row>
    <row r="387" spans="1:23" ht="12.75">
      <c r="A387" s="79">
        <v>3</v>
      </c>
      <c r="B387" s="278"/>
      <c r="C387" s="66" t="s">
        <v>38</v>
      </c>
      <c r="D387" s="18" t="s">
        <v>32</v>
      </c>
      <c r="E387" s="16">
        <v>120</v>
      </c>
      <c r="F387" s="13"/>
      <c r="G387" s="13"/>
      <c r="H387" s="13"/>
      <c r="I387" s="13"/>
      <c r="J387" s="13"/>
      <c r="K387" s="13"/>
      <c r="L387" s="13"/>
      <c r="M387" s="13"/>
      <c r="N387" s="13"/>
      <c r="O387" s="13"/>
      <c r="P387" s="13"/>
      <c r="Q387" s="13"/>
      <c r="R387" s="178"/>
      <c r="S387" s="13"/>
      <c r="T387" s="13">
        <v>1</v>
      </c>
      <c r="U387" s="178"/>
      <c r="V387" s="56">
        <f>F387*$F$2+G387*$G$2+H387*$H$2+I387*$I$2+J387*$J$2+K387*$K$2+L387*$L$2+M387*$M$2+N387*$N$2+O387*$O$2+P387*$P$2+Q387*$Q$2+R387*$R$2+S387*$S$2+U387*$U$2+T387*$T$150</f>
        <v>150</v>
      </c>
    </row>
    <row r="388" spans="1:23" ht="12.75">
      <c r="A388" s="79">
        <v>3</v>
      </c>
      <c r="B388" s="278"/>
      <c r="C388" s="67"/>
      <c r="D388" s="28" t="s">
        <v>33</v>
      </c>
      <c r="E388" s="41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78"/>
      <c r="S388" s="12"/>
      <c r="T388" s="12"/>
      <c r="U388" s="178"/>
      <c r="V388" s="56">
        <f>F388*$F$2+G388*$G$2+H388*$H$2+I388*$I$2+J388*$J$2+K388*$K$2+L388*$L$2+M388*$M$2+N388*$N$2+O388*$O$2+P388*$P$2+Q388*$Q$2+R388*$R$2+S388*$S$2+U388*$U$2+T388*$T$150</f>
        <v>0</v>
      </c>
    </row>
    <row r="389" spans="1:23" ht="12.75">
      <c r="A389" s="79">
        <v>3</v>
      </c>
      <c r="B389" s="278"/>
      <c r="C389" s="68"/>
      <c r="D389" s="18" t="s">
        <v>34</v>
      </c>
      <c r="E389" s="16">
        <v>82</v>
      </c>
      <c r="F389" s="13"/>
      <c r="G389" s="13"/>
      <c r="H389" s="13"/>
      <c r="I389" s="13"/>
      <c r="J389" s="13"/>
      <c r="K389" s="13"/>
      <c r="L389" s="13"/>
      <c r="M389" s="13"/>
      <c r="N389" s="13">
        <v>1</v>
      </c>
      <c r="O389" s="13">
        <v>1</v>
      </c>
      <c r="P389" s="13"/>
      <c r="Q389" s="13"/>
      <c r="R389" s="178"/>
      <c r="S389" s="13"/>
      <c r="T389" s="13"/>
      <c r="U389" s="178"/>
      <c r="V389" s="56">
        <f>F389*$F$2+G389*$G$2+H389*$H$2+I389*$I$2+J389*$J$2+K389*$K$2+L389*$L$2+M389*$M$2+N389*$N$2+O389*$O$2+P389*$P$2+Q389*$Q$2+R389*$R$2+S389*$S$2+U389*$U$2+T389*$T$150</f>
        <v>100</v>
      </c>
    </row>
    <row r="390" spans="1:23" ht="12.75">
      <c r="A390" s="79">
        <v>3</v>
      </c>
      <c r="B390" s="278"/>
      <c r="C390" s="19">
        <f>E387+E388+E389+E390</f>
        <v>282</v>
      </c>
      <c r="D390" s="28" t="s">
        <v>35</v>
      </c>
      <c r="E390" s="22">
        <v>80</v>
      </c>
      <c r="F390" s="12"/>
      <c r="G390" s="12"/>
      <c r="H390" s="12"/>
      <c r="I390" s="12">
        <v>1</v>
      </c>
      <c r="J390" s="12">
        <v>1</v>
      </c>
      <c r="K390" s="12"/>
      <c r="L390" s="12"/>
      <c r="M390" s="12"/>
      <c r="N390" s="12"/>
      <c r="O390" s="12"/>
      <c r="P390" s="12"/>
      <c r="Q390" s="12"/>
      <c r="R390" s="178"/>
      <c r="S390" s="12"/>
      <c r="T390" s="12"/>
      <c r="U390" s="178"/>
      <c r="V390" s="56">
        <f>F390*$F$2+G390*$G$2+H390*$H$2+I390*$I$2+J390*$J$2+K390*$K$2+L390*$L$2+M390*$M$2+N390*$N$2+O390*$O$2+P390*$P$2+Q390*$Q$2+R390*$R$2+S390*$S$2+U390*$U$2+T390*$T$150</f>
        <v>100</v>
      </c>
    </row>
    <row r="391" spans="1:23" ht="12.75">
      <c r="A391" s="79">
        <v>3</v>
      </c>
      <c r="B391" s="278"/>
      <c r="C391" s="23"/>
      <c r="D391" s="36"/>
      <c r="E391" s="25"/>
      <c r="F391" s="37"/>
      <c r="G391" s="37"/>
      <c r="H391" s="37"/>
      <c r="I391" s="37"/>
      <c r="J391" s="37"/>
      <c r="K391" s="37"/>
      <c r="L391" s="37"/>
      <c r="M391" s="37"/>
      <c r="N391" s="37"/>
      <c r="O391" s="37"/>
      <c r="P391" s="37"/>
      <c r="Q391" s="37"/>
      <c r="R391" s="37"/>
      <c r="S391" s="37"/>
      <c r="T391" s="37"/>
      <c r="U391" s="37"/>
      <c r="V391" s="59">
        <f>F391*$F$2+G391*$G$2+H391*$H$2+I391*$I$2+J391*$J$2+K391*$K$2+L391*$L$2+M391*$M$2+N391*$N$2+O391*$O$2+P391*$P$2+Q391*$Q$2+R391*$R$2+S391*$S$2+U391*AL391+T391*$T$2</f>
        <v>0</v>
      </c>
    </row>
    <row r="392" spans="1:23" ht="12.75">
      <c r="A392" s="79">
        <v>3</v>
      </c>
      <c r="B392" s="278"/>
      <c r="C392" s="69" t="s">
        <v>39</v>
      </c>
      <c r="D392" s="18" t="s">
        <v>32</v>
      </c>
      <c r="E392" s="16">
        <v>70</v>
      </c>
      <c r="F392" s="13"/>
      <c r="G392" s="13"/>
      <c r="H392" s="13"/>
      <c r="I392" s="13"/>
      <c r="J392" s="13"/>
      <c r="K392" s="13"/>
      <c r="L392" s="13"/>
      <c r="M392" s="13"/>
      <c r="N392" s="13"/>
      <c r="O392" s="13">
        <v>1</v>
      </c>
      <c r="P392" s="13">
        <v>1</v>
      </c>
      <c r="Q392" s="13"/>
      <c r="R392" s="178"/>
      <c r="S392" s="13"/>
      <c r="T392" s="13"/>
      <c r="U392" s="178"/>
      <c r="V392" s="56">
        <f t="shared" ref="V392:V399" si="18">F392*$F$2+G392*$G$2+H392*$H$2+I392*$I$2+J392*$J$2+K392*$K$2+L392*$L$2+M392*$M$2+N392*$N$2+O392*$O$2+P392*$P$2+Q392*$Q$2+R392*$R$2+S392*$S$2+U392*$U$2+T392*$T$150</f>
        <v>100</v>
      </c>
    </row>
    <row r="393" spans="1:23" ht="12.75">
      <c r="A393" s="79">
        <v>3</v>
      </c>
      <c r="B393" s="278"/>
      <c r="C393" s="70"/>
      <c r="D393" s="28" t="s">
        <v>33</v>
      </c>
      <c r="E393" s="258">
        <v>18</v>
      </c>
      <c r="F393" s="12"/>
      <c r="G393" s="12"/>
      <c r="H393" s="12"/>
      <c r="I393" s="12"/>
      <c r="J393" s="12"/>
      <c r="K393" s="12"/>
      <c r="L393" s="12">
        <v>1</v>
      </c>
      <c r="M393" s="12"/>
      <c r="N393" s="12"/>
      <c r="O393" s="12"/>
      <c r="P393" s="12"/>
      <c r="Q393" s="12"/>
      <c r="R393" s="178"/>
      <c r="S393" s="12"/>
      <c r="T393" s="12"/>
      <c r="U393" s="178"/>
      <c r="V393" s="56">
        <f t="shared" si="18"/>
        <v>50</v>
      </c>
      <c r="W393" s="7" t="s">
        <v>230</v>
      </c>
    </row>
    <row r="394" spans="1:23" ht="12.75">
      <c r="A394" s="79">
        <v>3</v>
      </c>
      <c r="B394" s="278"/>
      <c r="C394" s="70"/>
      <c r="D394" s="18" t="s">
        <v>34</v>
      </c>
      <c r="E394" s="16">
        <v>50</v>
      </c>
      <c r="F394" s="13"/>
      <c r="G394" s="13"/>
      <c r="H394" s="13"/>
      <c r="I394" s="13"/>
      <c r="J394" s="13"/>
      <c r="K394" s="13"/>
      <c r="L394" s="13"/>
      <c r="M394" s="13"/>
      <c r="N394" s="13">
        <v>1</v>
      </c>
      <c r="O394" s="13"/>
      <c r="P394" s="13"/>
      <c r="Q394" s="13"/>
      <c r="R394" s="178"/>
      <c r="S394" s="13"/>
      <c r="T394" s="13"/>
      <c r="U394" s="178"/>
      <c r="V394" s="56">
        <f t="shared" si="18"/>
        <v>50</v>
      </c>
    </row>
    <row r="395" spans="1:23" ht="12.75">
      <c r="A395" s="79">
        <v>3</v>
      </c>
      <c r="B395" s="278"/>
      <c r="C395" s="64">
        <f>E392+E393+E394+E395+E396+E397+E398+E399</f>
        <v>188</v>
      </c>
      <c r="D395" s="28" t="s">
        <v>35</v>
      </c>
      <c r="E395" s="22">
        <v>50</v>
      </c>
      <c r="F395" s="12"/>
      <c r="G395" s="12"/>
      <c r="H395" s="12"/>
      <c r="I395" s="12"/>
      <c r="J395" s="12">
        <v>1</v>
      </c>
      <c r="K395" s="12"/>
      <c r="L395" s="12"/>
      <c r="M395" s="12"/>
      <c r="N395" s="12"/>
      <c r="O395" s="12"/>
      <c r="P395" s="12"/>
      <c r="Q395" s="12"/>
      <c r="R395" s="178"/>
      <c r="S395" s="12"/>
      <c r="T395" s="12"/>
      <c r="U395" s="178"/>
      <c r="V395" s="56">
        <f t="shared" si="18"/>
        <v>50</v>
      </c>
    </row>
    <row r="396" spans="1:23" ht="12.75" hidden="1" customHeight="1">
      <c r="A396" s="79">
        <v>3</v>
      </c>
      <c r="B396" s="278"/>
      <c r="C396" s="71" t="s">
        <v>40</v>
      </c>
      <c r="D396" s="18" t="s">
        <v>32</v>
      </c>
      <c r="E396" s="16"/>
      <c r="F396" s="13"/>
      <c r="G396" s="13"/>
      <c r="H396" s="13"/>
      <c r="I396" s="13"/>
      <c r="J396" s="13"/>
      <c r="K396" s="13"/>
      <c r="L396" s="13"/>
      <c r="M396" s="13"/>
      <c r="N396" s="13"/>
      <c r="O396" s="13"/>
      <c r="P396" s="13"/>
      <c r="Q396" s="13"/>
      <c r="R396" s="13"/>
      <c r="S396" s="13"/>
      <c r="T396" s="13"/>
      <c r="U396" s="13"/>
      <c r="V396" s="56">
        <f t="shared" si="18"/>
        <v>0</v>
      </c>
    </row>
    <row r="397" spans="1:23" ht="12.75" hidden="1" customHeight="1">
      <c r="A397" s="79">
        <v>3</v>
      </c>
      <c r="B397" s="278"/>
      <c r="C397" s="72"/>
      <c r="D397" s="28" t="s">
        <v>33</v>
      </c>
      <c r="E397" s="2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56">
        <f t="shared" si="18"/>
        <v>0</v>
      </c>
    </row>
    <row r="398" spans="1:23" ht="12.75" hidden="1" customHeight="1">
      <c r="A398" s="79">
        <v>3</v>
      </c>
      <c r="B398" s="278"/>
      <c r="C398" s="73"/>
      <c r="D398" s="18" t="s">
        <v>34</v>
      </c>
      <c r="E398" s="16"/>
      <c r="F398" s="13"/>
      <c r="G398" s="13"/>
      <c r="H398" s="13"/>
      <c r="I398" s="13"/>
      <c r="J398" s="13"/>
      <c r="K398" s="13"/>
      <c r="L398" s="13"/>
      <c r="M398" s="13"/>
      <c r="N398" s="13"/>
      <c r="O398" s="13"/>
      <c r="P398" s="13"/>
      <c r="Q398" s="13"/>
      <c r="R398" s="13"/>
      <c r="S398" s="13"/>
      <c r="T398" s="13"/>
      <c r="U398" s="13"/>
      <c r="V398" s="56">
        <f t="shared" si="18"/>
        <v>0</v>
      </c>
    </row>
    <row r="399" spans="1:23" ht="12.75" hidden="1" customHeight="1">
      <c r="A399" s="79">
        <v>3</v>
      </c>
      <c r="B399" s="278"/>
      <c r="D399" s="28" t="s">
        <v>35</v>
      </c>
      <c r="E399" s="2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56">
        <f t="shared" si="18"/>
        <v>0</v>
      </c>
    </row>
    <row r="400" spans="1:23" ht="12.75">
      <c r="A400" s="79">
        <v>3</v>
      </c>
      <c r="B400" s="278"/>
      <c r="C400" s="23"/>
      <c r="D400" s="36"/>
      <c r="E400" s="25"/>
      <c r="F400" s="37"/>
      <c r="G400" s="37"/>
      <c r="H400" s="37"/>
      <c r="I400" s="37"/>
      <c r="J400" s="37"/>
      <c r="K400" s="37"/>
      <c r="L400" s="37"/>
      <c r="M400" s="37"/>
      <c r="N400" s="37"/>
      <c r="O400" s="37"/>
      <c r="P400" s="37"/>
      <c r="Q400" s="37"/>
      <c r="R400" s="37"/>
      <c r="S400" s="37"/>
      <c r="T400" s="37"/>
      <c r="U400" s="37"/>
      <c r="V400" s="59">
        <f>F400*$F$2+G400*$G$2+H400*$H$2+I400*$I$2+J400*$J$2+K400*$K$2+L400*$L$2+M400*$M$2+N400*$N$2+O400*$O$2+P400*$P$2+Q400*$Q$2+R400*$R$2+S400*$S$2+U400*AL400+T400*$T$2</f>
        <v>0</v>
      </c>
    </row>
    <row r="401" spans="1:26" ht="12.75">
      <c r="A401" s="79">
        <v>3</v>
      </c>
      <c r="B401" s="278"/>
      <c r="C401" s="66" t="s">
        <v>41</v>
      </c>
      <c r="D401" s="18" t="s">
        <v>32</v>
      </c>
      <c r="E401" s="16"/>
      <c r="F401" s="13"/>
      <c r="G401" s="13"/>
      <c r="H401" s="13"/>
      <c r="I401" s="13"/>
      <c r="J401" s="13"/>
      <c r="K401" s="13"/>
      <c r="L401" s="13"/>
      <c r="M401" s="13"/>
      <c r="N401" s="13"/>
      <c r="O401" s="13"/>
      <c r="P401" s="13"/>
      <c r="Q401" s="13"/>
      <c r="R401" s="178"/>
      <c r="S401" s="13"/>
      <c r="T401" s="13"/>
      <c r="U401" s="178"/>
      <c r="V401" s="56">
        <f>F401*$F$2+G401*$G$2+H401*$H$2+I401*$I$2+J401*$J$2+K401*$K$2+L401*$L$2+M401*$M$2+N401*$N$2+O401*$O$2+P401*$P$2+Q401*$Q$2+R401*$R$2+S401*$S$2+U401*$U$2+T401*$T$150</f>
        <v>0</v>
      </c>
    </row>
    <row r="402" spans="1:26" ht="12.75">
      <c r="A402" s="79">
        <v>3</v>
      </c>
      <c r="B402" s="278"/>
      <c r="C402" s="67"/>
      <c r="D402" s="28" t="s">
        <v>33</v>
      </c>
      <c r="E402" s="257">
        <v>2</v>
      </c>
      <c r="F402" s="12"/>
      <c r="G402" s="12"/>
      <c r="H402" s="12"/>
      <c r="I402" s="12"/>
      <c r="J402" s="12"/>
      <c r="K402" s="12"/>
      <c r="L402" s="12">
        <v>1</v>
      </c>
      <c r="M402" s="12"/>
      <c r="N402" s="12"/>
      <c r="O402" s="12"/>
      <c r="P402" s="12"/>
      <c r="Q402" s="12"/>
      <c r="R402" s="178"/>
      <c r="S402" s="12"/>
      <c r="T402" s="12"/>
      <c r="U402" s="178"/>
      <c r="V402" s="56">
        <f>F402*$F$2+G402*$G$2+H402*$H$2+I402*$I$2+J402*$J$2+K402*$K$2+L402*$L$2+M402*$M$2+N402*$N$2+O402*$O$2+P402*$P$2+Q402*$Q$2+R402*$R$2+S402*$S$2+U402*$U$2+T402*$T$150</f>
        <v>50</v>
      </c>
    </row>
    <row r="403" spans="1:26" ht="12.75">
      <c r="A403" s="79">
        <v>3</v>
      </c>
      <c r="B403" s="278"/>
      <c r="C403" s="68"/>
      <c r="D403" s="18" t="s">
        <v>34</v>
      </c>
      <c r="E403" s="16">
        <v>279</v>
      </c>
      <c r="F403" s="13"/>
      <c r="G403" s="13"/>
      <c r="H403" s="13"/>
      <c r="I403" s="13"/>
      <c r="J403" s="13"/>
      <c r="K403" s="13"/>
      <c r="L403" s="13"/>
      <c r="M403" s="13"/>
      <c r="N403" s="13"/>
      <c r="O403" s="13"/>
      <c r="P403" s="13">
        <v>1</v>
      </c>
      <c r="Q403" s="13"/>
      <c r="R403" s="178"/>
      <c r="S403" s="13"/>
      <c r="T403" s="13">
        <v>1</v>
      </c>
      <c r="U403" s="178"/>
      <c r="V403" s="56">
        <f>F403*$F$2+G403*$G$2+H403*$H$2+I403*$I$2+J403*$J$2+K403*$K$2+L403*$L$2+M403*$M$2+N403*$N$2+O403*$O$2+P403*$P$2+Q403*$Q$2+R403*$R$2+S403*$S$2+U403*$U$2+T403*$T$150</f>
        <v>200</v>
      </c>
    </row>
    <row r="404" spans="1:26" ht="12.75">
      <c r="A404" s="79">
        <v>3</v>
      </c>
      <c r="B404" s="278"/>
      <c r="C404" s="19">
        <f>E401+E402+E403+E404</f>
        <v>281</v>
      </c>
      <c r="D404" s="28" t="s">
        <v>35</v>
      </c>
      <c r="E404" s="2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78"/>
      <c r="S404" s="12"/>
      <c r="T404" s="12"/>
      <c r="U404" s="178"/>
      <c r="V404" s="56">
        <f>F404*$F$2+G404*$G$2+H404*$H$2+I404*$I$2+J404*$J$2+K404*$K$2+L404*$L$2+M404*$M$2+N404*$N$2+O404*$O$2+P404*$P$2+Q404*$Q$2+R404*$R$2+S404*$S$2+U404*$U$2+T404*$T$150</f>
        <v>0</v>
      </c>
    </row>
    <row r="405" spans="1:26" ht="14.25" customHeight="1">
      <c r="A405" s="79">
        <v>3</v>
      </c>
      <c r="B405" s="193"/>
      <c r="C405" s="23"/>
      <c r="D405" s="36"/>
      <c r="E405" s="25"/>
      <c r="F405" s="37"/>
      <c r="G405" s="37"/>
      <c r="H405" s="37"/>
      <c r="I405" s="37"/>
      <c r="J405" s="37"/>
      <c r="K405" s="37"/>
      <c r="L405" s="37"/>
      <c r="M405" s="37"/>
      <c r="N405" s="37"/>
      <c r="O405" s="37"/>
      <c r="P405" s="37"/>
      <c r="Q405" s="37"/>
      <c r="R405" s="37"/>
      <c r="S405" s="37"/>
      <c r="T405" s="37"/>
      <c r="U405" s="37"/>
      <c r="V405" s="59">
        <f>F405*$F$2+G405*$G$2+H405*$H$2+I405*$I$2+J405*$J$2+K405*$K$2+L405*$L$2+M405*$M$2+N405*$N$2+O405*$O$2+P405*$P$2+Q405*$Q$2+R405*$R$2+S405*$S$2+U405*AL405+T405*$T$2</f>
        <v>0</v>
      </c>
    </row>
    <row r="406" spans="1:26" ht="16.5" customHeight="1">
      <c r="A406" s="79">
        <v>3</v>
      </c>
      <c r="B406" s="194"/>
      <c r="C406" s="75"/>
      <c r="D406" s="34"/>
      <c r="E406" s="35"/>
      <c r="F406" s="33"/>
      <c r="G406" s="33"/>
      <c r="H406" s="33"/>
      <c r="I406" s="33"/>
      <c r="J406" s="33"/>
      <c r="K406" s="33"/>
      <c r="L406" s="33"/>
      <c r="M406" s="33"/>
      <c r="N406" s="33"/>
      <c r="O406" s="33"/>
      <c r="P406" s="33"/>
      <c r="Q406" s="33"/>
      <c r="R406" s="33"/>
      <c r="S406" s="33"/>
      <c r="T406" s="33"/>
      <c r="U406" s="33"/>
      <c r="V406" s="63"/>
    </row>
    <row r="407" spans="1:26" ht="16.5" customHeight="1">
      <c r="A407" s="79">
        <v>3</v>
      </c>
      <c r="B407" s="194"/>
      <c r="C407" s="75"/>
      <c r="D407" s="33"/>
      <c r="E407" s="35"/>
      <c r="F407" s="33"/>
      <c r="G407" s="33"/>
      <c r="H407" s="33"/>
      <c r="I407" s="33"/>
      <c r="J407" s="33"/>
      <c r="K407" s="33"/>
      <c r="L407" s="33"/>
      <c r="M407" s="33"/>
      <c r="N407" s="33"/>
      <c r="O407" s="33"/>
      <c r="P407" s="33"/>
      <c r="Q407" s="33"/>
      <c r="R407" s="33"/>
      <c r="S407" s="33"/>
      <c r="T407" s="33"/>
      <c r="U407" s="33"/>
      <c r="V407" s="63"/>
    </row>
    <row r="408" spans="1:26" ht="12.75">
      <c r="A408" s="79">
        <v>3</v>
      </c>
      <c r="B408" s="289"/>
      <c r="C408" s="280" t="s">
        <v>13</v>
      </c>
      <c r="D408" s="280" t="s">
        <v>14</v>
      </c>
      <c r="E408" s="286" t="s">
        <v>15</v>
      </c>
      <c r="F408" s="16" t="s">
        <v>16</v>
      </c>
      <c r="G408" s="16" t="s">
        <v>17</v>
      </c>
      <c r="H408" s="16" t="s">
        <v>18</v>
      </c>
      <c r="I408" s="16" t="s">
        <v>19</v>
      </c>
      <c r="J408" s="16" t="s">
        <v>20</v>
      </c>
      <c r="K408" s="16" t="s">
        <v>21</v>
      </c>
      <c r="L408" s="16" t="s">
        <v>22</v>
      </c>
      <c r="M408" s="16" t="s">
        <v>23</v>
      </c>
      <c r="N408" s="16" t="s">
        <v>24</v>
      </c>
      <c r="O408" s="16" t="s">
        <v>25</v>
      </c>
      <c r="P408" s="16" t="s">
        <v>26</v>
      </c>
      <c r="Q408" s="16" t="s">
        <v>27</v>
      </c>
      <c r="R408" s="16" t="s">
        <v>28</v>
      </c>
      <c r="S408" s="16" t="s">
        <v>29</v>
      </c>
      <c r="T408" s="16" t="s">
        <v>134</v>
      </c>
      <c r="U408" s="17" t="s">
        <v>30</v>
      </c>
      <c r="V408" s="18"/>
    </row>
    <row r="409" spans="1:26" ht="12.75">
      <c r="A409" s="79">
        <v>3</v>
      </c>
      <c r="B409" s="288"/>
      <c r="C409" s="280"/>
      <c r="D409" s="280"/>
      <c r="E409" s="286"/>
      <c r="F409" s="16">
        <v>36</v>
      </c>
      <c r="G409" s="16">
        <v>20</v>
      </c>
      <c r="H409" s="16">
        <v>20</v>
      </c>
      <c r="I409" s="16">
        <v>50</v>
      </c>
      <c r="J409" s="16">
        <v>50</v>
      </c>
      <c r="K409" s="16">
        <v>50</v>
      </c>
      <c r="L409" s="16">
        <v>50</v>
      </c>
      <c r="M409" s="16">
        <v>36</v>
      </c>
      <c r="N409" s="16">
        <v>50</v>
      </c>
      <c r="O409" s="16">
        <v>50</v>
      </c>
      <c r="P409" s="16">
        <v>50</v>
      </c>
      <c r="Q409" s="16">
        <v>50</v>
      </c>
      <c r="R409" s="16">
        <v>65</v>
      </c>
      <c r="S409" s="16">
        <v>26</v>
      </c>
      <c r="T409" s="16">
        <v>150</v>
      </c>
      <c r="U409" s="16">
        <v>65</v>
      </c>
      <c r="V409" s="45">
        <f>SUM(F409:U409)</f>
        <v>818</v>
      </c>
    </row>
    <row r="410" spans="1:26" ht="15">
      <c r="A410" s="79">
        <v>3</v>
      </c>
      <c r="B410" s="278">
        <f>'3-ΑΙΘΟΥΣΕΣ'!$B$3+15</f>
        <v>42549</v>
      </c>
      <c r="C410" s="66" t="s">
        <v>31</v>
      </c>
      <c r="D410" s="20" t="s">
        <v>32</v>
      </c>
      <c r="E410" s="16">
        <v>150</v>
      </c>
      <c r="F410" s="13"/>
      <c r="G410" s="13"/>
      <c r="H410" s="13"/>
      <c r="I410" s="13"/>
      <c r="J410" s="13"/>
      <c r="K410" s="13"/>
      <c r="L410" s="13">
        <v>1</v>
      </c>
      <c r="M410" s="13"/>
      <c r="N410" s="13">
        <v>1</v>
      </c>
      <c r="O410" s="13">
        <v>1</v>
      </c>
      <c r="P410" s="13">
        <v>1</v>
      </c>
      <c r="Q410" s="13"/>
      <c r="R410" s="178"/>
      <c r="S410" s="13"/>
      <c r="T410" s="13"/>
      <c r="U410" s="178"/>
      <c r="V410" s="56">
        <f>F410*$F$2+G410*$G$2+H410*$H$2+I410*$I$2+J410*$J$2+K410*$K$2+L410*$L$2+M410*$M$2+N410*$N$2+O410*$O$2+P410*$P$2+Q410*$Q$2+R410*$R$2+S410*$S$2+U410*$U$2+T410*$T$150</f>
        <v>200</v>
      </c>
      <c r="Y410" s="55" t="s">
        <v>31</v>
      </c>
      <c r="Z410" s="54" t="str">
        <f>IF(F411=1,"Γ1,","")&amp;""&amp;IF(G411=1,"Γ2,","")&amp;""&amp;IF(H411=1,"Γ3,","")&amp;""&amp;IF(I411=1,"Γ4,","")&amp;""&amp;IF(J411=1,"Γ5,","")&amp;""&amp;IF(K411=1,"Γ6,","")&amp;""&amp;IF(L411=1,"Γ7,","")&amp;""&amp;IF(M411=1,"B1,","")&amp;""&amp;IF(N411=1,"B2,","")&amp;""&amp;IF(O411=1,"B3,","")&amp;""&amp;IF(P411=1,"B4,","")&amp;""&amp;IF(Q411=1,"ΦΧ,","")&amp;""&amp;IF(R411=1,"ΚΑΜ,","")&amp;""&amp;IF(S411=1,"ΣΧ,","")&amp;""&amp;IF(T411=1,"Κ28,","")&amp;""&amp;IF(U411=1,"ΣΕΥΠ,","")</f>
        <v/>
      </c>
    </row>
    <row r="411" spans="1:26" ht="15">
      <c r="A411" s="79">
        <v>3</v>
      </c>
      <c r="B411" s="279"/>
      <c r="C411" s="67"/>
      <c r="D411" s="21" t="s">
        <v>33</v>
      </c>
      <c r="E411" s="81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78"/>
      <c r="S411" s="12"/>
      <c r="T411" s="12"/>
      <c r="U411" s="178"/>
      <c r="V411" s="56">
        <f>F411*$F$2+G411*$G$2+H411*$H$2+I411*$I$2+J411*$J$2+K411*$K$2+L411*$L$2+M411*$M$2+N411*$N$2+O411*$O$2+P411*$P$2+Q411*$Q$2+R411*$R$2+S411*$S$2+U411*$U$2+T411*$T$150</f>
        <v>0</v>
      </c>
      <c r="Y411" s="55" t="s">
        <v>36</v>
      </c>
      <c r="Z411" s="54" t="str">
        <f>IF(F416=1,"Γ1,","")&amp;""&amp;IF(G416=1,"Γ2,","")&amp;""&amp;IF(H416=1,"Γ3,","")&amp;""&amp;IF(I416=1,"Γ4,","")&amp;""&amp;IF(J416=1,"Γ5,","")&amp;""&amp;IF(K416=1,"Γ6,","")&amp;""&amp;IF(L416=1,"Γ7,","")&amp;""&amp;IF(M416=1,"B1,","")&amp;""&amp;IF(N416=1,"B2,","")&amp;""&amp;IF(O416=1,"B3,","")&amp;""&amp;IF(P416=1,"B4,","")&amp;""&amp;IF(Q416=1,"ΦΧ,","")&amp;""&amp;IF(R416=1,"ΚΑΜ,","")&amp;""&amp;IF(S416=1,"ΣΧ,","")&amp;""&amp;IF(T416=1,"Κ28,","")&amp;""&amp;IF(U416=1,"ΣΕΥΠ,","")</f>
        <v/>
      </c>
    </row>
    <row r="412" spans="1:26" ht="15">
      <c r="A412" s="79">
        <v>3</v>
      </c>
      <c r="B412" s="279"/>
      <c r="C412" s="68"/>
      <c r="D412" s="20" t="s">
        <v>34</v>
      </c>
      <c r="E412" s="16"/>
      <c r="F412" s="13"/>
      <c r="G412" s="13"/>
      <c r="H412" s="13"/>
      <c r="I412" s="13"/>
      <c r="J412" s="13"/>
      <c r="K412" s="13"/>
      <c r="L412" s="13"/>
      <c r="M412" s="13"/>
      <c r="N412" s="13"/>
      <c r="O412" s="13"/>
      <c r="P412" s="13"/>
      <c r="Q412" s="13"/>
      <c r="R412" s="178"/>
      <c r="S412" s="13"/>
      <c r="T412" s="13"/>
      <c r="U412" s="178"/>
      <c r="V412" s="56">
        <f>F412*$F$2+G412*$G$2+H412*$H$2+I412*$I$2+J412*$J$2+K412*$K$2+L412*$L$2+M412*$M$2+N412*$N$2+O412*$O$2+P412*$P$2+Q412*$Q$2+R412*$R$2+S412*$S$2+U412*$U$2+T412*$T$150</f>
        <v>0</v>
      </c>
      <c r="Y412" s="55" t="s">
        <v>38</v>
      </c>
      <c r="Z412" s="54" t="str">
        <f>IF(F425=1,"Γ1,","")&amp;""&amp;IF(G425=1,"Γ2,","")&amp;""&amp;IF(H425=1,"Γ3,","")&amp;""&amp;IF(I425=1,"Γ4,","")&amp;""&amp;IF(J425=1,"Γ5,","")&amp;""&amp;IF(K425=1,"Γ6,","")&amp;""&amp;IF(L425=1,"Γ7,","")&amp;""&amp;IF(M425=1,"B1,","")&amp;""&amp;IF(N425=1,"B2,","")&amp;""&amp;IF(O425=1,"B3,","")&amp;""&amp;IF(P425=1,"B4,","")&amp;""&amp;IF(Q425=1,"ΦΧ,","")&amp;""&amp;IF(R425=1,"ΚΑΜ,","")&amp;""&amp;IF(S425=1,"ΣΧ,","")&amp;""&amp;IF(T425=1,"Κ28,","")&amp;""&amp;IF(U425=1,"ΣΕΥΠ,","")</f>
        <v>Γ4,Γ5,Γ6,</v>
      </c>
    </row>
    <row r="413" spans="1:26" ht="15">
      <c r="A413" s="79">
        <v>3</v>
      </c>
      <c r="B413" s="279"/>
      <c r="C413" s="19">
        <f>E410+E411+E412+E413</f>
        <v>400</v>
      </c>
      <c r="D413" s="21" t="s">
        <v>35</v>
      </c>
      <c r="E413" s="22">
        <v>250</v>
      </c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78"/>
      <c r="S413" s="12"/>
      <c r="T413" s="12">
        <v>1</v>
      </c>
      <c r="U413" s="178"/>
      <c r="V413" s="56">
        <f>F413*$F$2+G413*$G$2+H413*$H$2+I413*$I$2+J413*$J$2+K413*$K$2+L413*$L$2+M413*$M$2+N413*$N$2+O413*$O$2+P413*$P$2+Q413*$Q$2+R413*$R$2+S413*$S$2+U413*$U$2+T413*$T$150</f>
        <v>150</v>
      </c>
      <c r="Y413" s="55" t="s">
        <v>39</v>
      </c>
      <c r="Z413" s="54" t="str">
        <f>IF(F430=1,"Γ1,","")&amp;""&amp;IF(G430=1,"Γ2,","")&amp;""&amp;IF(H430=1,"Γ3,","")&amp;""&amp;IF(I430=1,"Γ4,","")&amp;""&amp;IF(J430=1,"Γ5,","")&amp;""&amp;IF(K430=1,"Γ6,","")&amp;""&amp;IF(L430=1,"Γ7,","")&amp;""&amp;IF(M430=1,"B1,","")&amp;""&amp;IF(N430=1,"B2,","")&amp;""&amp;IF(O430=1,"B3,","")&amp;""&amp;IF(P430=1,"B4,","")&amp;""&amp;IF(Q430=1,"ΦΧ,","")&amp;""&amp;IF(R430=1,"ΚΑΜ,","")&amp;""&amp;IF(S430=1,"ΣΧ,","")&amp;""&amp;IF(T430=1,"Κ28,","")&amp;""&amp;IF(U430=1,"ΣΕΥΠ,","")</f>
        <v>B4,</v>
      </c>
    </row>
    <row r="414" spans="1:26" ht="15">
      <c r="A414" s="79">
        <v>3</v>
      </c>
      <c r="B414" s="279"/>
      <c r="C414" s="23"/>
      <c r="D414" s="24"/>
      <c r="E414" s="25"/>
      <c r="F414" s="14"/>
      <c r="G414" s="14"/>
      <c r="H414" s="14"/>
      <c r="I414" s="14"/>
      <c r="J414" s="14"/>
      <c r="K414" s="14"/>
      <c r="L414" s="14"/>
      <c r="M414" s="14"/>
      <c r="N414" s="14"/>
      <c r="O414" s="14"/>
      <c r="P414" s="14"/>
      <c r="Q414" s="14"/>
      <c r="R414" s="37"/>
      <c r="S414" s="37"/>
      <c r="T414" s="37"/>
      <c r="U414" s="37"/>
      <c r="V414" s="60">
        <f>F414*$F$2+G414*$G$2+H414*$H$2+I414*$I$2+J414*$J$2+K414*$K$2+L414*$L$2+M414*$M$2+N414*$N$2+O414*$O$2+P414*$P$2+Q414*$Q$2+R414*$R$2+S414*$S$2+U414*AL414+T414*$T$2</f>
        <v>0</v>
      </c>
      <c r="Y414" s="55" t="s">
        <v>41</v>
      </c>
      <c r="Z414" s="54" t="str">
        <f>IF(F439=1,"Γ1,","")&amp;""&amp;IF(G439=1,"Γ2,","")&amp;""&amp;IF(H439=1,"Γ3,","")&amp;""&amp;IF(I439=1,"Γ4,","")&amp;""&amp;IF(J439=1,"Γ5,","")&amp;""&amp;IF(K439=1,"Γ6,","")&amp;""&amp;IF(L439=1,"Γ7,","")&amp;""&amp;IF(M439=1,"B1,","")&amp;""&amp;IF(N439=1,"B2,","")&amp;""&amp;IF(O439=1,"B3,","")&amp;""&amp;IF(P439=1,"B4,","")&amp;""&amp;IF(Q439=1,"ΦΧ,","")&amp;""&amp;IF(R439=1,"ΚΑΜ,","")&amp;""&amp;IF(S439=1,"ΣΧ,","")&amp;""&amp;IF(T439=1,"Κ28,","")&amp;""&amp;IF(U439=1,"ΣΕΥΠ,","")</f>
        <v>Γ4,Γ5,Γ6,Γ7,Κ28,</v>
      </c>
    </row>
    <row r="415" spans="1:26" ht="12.75">
      <c r="A415" s="79">
        <v>3</v>
      </c>
      <c r="B415" s="279"/>
      <c r="C415" s="69" t="s">
        <v>36</v>
      </c>
      <c r="D415" s="20" t="s">
        <v>32</v>
      </c>
      <c r="E415" s="16">
        <v>60</v>
      </c>
      <c r="F415" s="13"/>
      <c r="G415" s="13"/>
      <c r="H415" s="13"/>
      <c r="I415" s="13"/>
      <c r="J415" s="13"/>
      <c r="K415" s="13"/>
      <c r="L415" s="13"/>
      <c r="M415" s="13">
        <v>1</v>
      </c>
      <c r="N415" s="13">
        <v>1</v>
      </c>
      <c r="O415" s="13"/>
      <c r="P415" s="13"/>
      <c r="Q415" s="13"/>
      <c r="R415" s="178"/>
      <c r="S415" s="13"/>
      <c r="T415" s="13"/>
      <c r="U415" s="178"/>
      <c r="V415" s="56">
        <f t="shared" ref="V415:V422" si="19">F415*$F$2+G415*$G$2+H415*$H$2+I415*$I$2+J415*$J$2+K415*$K$2+L415*$L$2+M415*$M$2+N415*$N$2+O415*$O$2+P415*$P$2+Q415*$Q$2+R415*$R$2+S415*$S$2+U415*$U$2+T415*$T$150</f>
        <v>86</v>
      </c>
    </row>
    <row r="416" spans="1:26" ht="12.75">
      <c r="A416" s="79">
        <v>3</v>
      </c>
      <c r="B416" s="279"/>
      <c r="C416" s="70"/>
      <c r="D416" s="21" t="s">
        <v>33</v>
      </c>
      <c r="E416" s="263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78"/>
      <c r="S416" s="12"/>
      <c r="T416" s="12"/>
      <c r="U416" s="178"/>
      <c r="V416" s="56">
        <f t="shared" si="19"/>
        <v>0</v>
      </c>
    </row>
    <row r="417" spans="1:23" ht="12.75">
      <c r="A417" s="79">
        <v>3</v>
      </c>
      <c r="B417" s="279"/>
      <c r="C417" s="70"/>
      <c r="D417" s="20" t="s">
        <v>34</v>
      </c>
      <c r="E417" s="16">
        <v>50</v>
      </c>
      <c r="F417" s="13"/>
      <c r="G417" s="13"/>
      <c r="H417" s="13"/>
      <c r="I417" s="13"/>
      <c r="J417" s="13"/>
      <c r="K417" s="13"/>
      <c r="L417" s="13"/>
      <c r="M417" s="13"/>
      <c r="N417" s="13"/>
      <c r="O417" s="13"/>
      <c r="P417" s="13"/>
      <c r="Q417" s="13">
        <v>1</v>
      </c>
      <c r="R417" s="178"/>
      <c r="S417" s="13"/>
      <c r="T417" s="13"/>
      <c r="U417" s="178"/>
      <c r="V417" s="56">
        <f t="shared" si="19"/>
        <v>50</v>
      </c>
    </row>
    <row r="418" spans="1:23" ht="12.75">
      <c r="A418" s="79">
        <v>3</v>
      </c>
      <c r="B418" s="279"/>
      <c r="C418" s="64">
        <f>E415+E416+E417+E418+E419+E420+E421+E422</f>
        <v>305</v>
      </c>
      <c r="D418" s="21" t="s">
        <v>35</v>
      </c>
      <c r="E418" s="22">
        <v>195</v>
      </c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78"/>
      <c r="S418" s="12"/>
      <c r="T418" s="12">
        <v>1</v>
      </c>
      <c r="U418" s="178"/>
      <c r="V418" s="56">
        <f t="shared" si="19"/>
        <v>150</v>
      </c>
    </row>
    <row r="419" spans="1:23" ht="12.75" hidden="1" customHeight="1">
      <c r="A419" s="79">
        <v>3</v>
      </c>
      <c r="B419" s="279"/>
      <c r="C419" s="71" t="s">
        <v>37</v>
      </c>
      <c r="D419" s="20" t="s">
        <v>32</v>
      </c>
      <c r="E419" s="16"/>
      <c r="F419" s="13"/>
      <c r="G419" s="13"/>
      <c r="H419" s="13"/>
      <c r="I419" s="13"/>
      <c r="J419" s="13"/>
      <c r="K419" s="13"/>
      <c r="L419" s="13"/>
      <c r="M419" s="13"/>
      <c r="N419" s="13"/>
      <c r="O419" s="13"/>
      <c r="P419" s="13"/>
      <c r="Q419" s="13"/>
      <c r="R419" s="13"/>
      <c r="S419" s="13"/>
      <c r="T419" s="13"/>
      <c r="U419" s="13"/>
      <c r="V419" s="56">
        <f t="shared" si="19"/>
        <v>0</v>
      </c>
    </row>
    <row r="420" spans="1:23" ht="12.75" hidden="1" customHeight="1">
      <c r="A420" s="79">
        <v>3</v>
      </c>
      <c r="B420" s="279"/>
      <c r="C420" s="72"/>
      <c r="D420" s="21" t="s">
        <v>33</v>
      </c>
      <c r="E420" s="2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56">
        <f t="shared" si="19"/>
        <v>0</v>
      </c>
    </row>
    <row r="421" spans="1:23" ht="12.75" hidden="1" customHeight="1">
      <c r="A421" s="79">
        <v>3</v>
      </c>
      <c r="B421" s="279"/>
      <c r="C421" s="73"/>
      <c r="D421" s="20" t="s">
        <v>34</v>
      </c>
      <c r="E421" s="16"/>
      <c r="F421" s="13"/>
      <c r="G421" s="13"/>
      <c r="H421" s="13"/>
      <c r="I421" s="13"/>
      <c r="J421" s="13"/>
      <c r="K421" s="13"/>
      <c r="L421" s="13"/>
      <c r="M421" s="13"/>
      <c r="N421" s="13"/>
      <c r="O421" s="13"/>
      <c r="P421" s="13"/>
      <c r="Q421" s="13"/>
      <c r="R421" s="13"/>
      <c r="S421" s="13"/>
      <c r="T421" s="13"/>
      <c r="U421" s="13"/>
      <c r="V421" s="56">
        <f t="shared" si="19"/>
        <v>0</v>
      </c>
    </row>
    <row r="422" spans="1:23" ht="12.75" hidden="1" customHeight="1">
      <c r="A422" s="79">
        <v>3</v>
      </c>
      <c r="B422" s="279"/>
      <c r="D422" s="21" t="s">
        <v>35</v>
      </c>
      <c r="E422" s="2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56">
        <f t="shared" si="19"/>
        <v>0</v>
      </c>
    </row>
    <row r="423" spans="1:23" ht="12.75">
      <c r="A423" s="79">
        <v>3</v>
      </c>
      <c r="B423" s="279"/>
      <c r="C423" s="23"/>
      <c r="D423" s="24"/>
      <c r="E423" s="25"/>
      <c r="F423" s="14"/>
      <c r="G423" s="14"/>
      <c r="H423" s="14"/>
      <c r="I423" s="14"/>
      <c r="J423" s="14"/>
      <c r="K423" s="14"/>
      <c r="L423" s="14"/>
      <c r="M423" s="14"/>
      <c r="N423" s="14"/>
      <c r="O423" s="14"/>
      <c r="P423" s="14"/>
      <c r="Q423" s="14"/>
      <c r="R423" s="37"/>
      <c r="S423" s="37"/>
      <c r="T423" s="37"/>
      <c r="U423" s="37"/>
      <c r="V423" s="60">
        <f>F423*$F$2+G423*$G$2+H423*$H$2+I423*$I$2+J423*$J$2+K423*$K$2+L423*$L$2+M423*$M$2+N423*$N$2+O423*$O$2+P423*$P$2+Q423*$Q$2+R423*$R$2+S423*$S$2+U423*AL423+T423*$T$2</f>
        <v>0</v>
      </c>
    </row>
    <row r="424" spans="1:23" ht="12.75">
      <c r="A424" s="79">
        <v>3</v>
      </c>
      <c r="B424" s="279"/>
      <c r="C424" s="66" t="s">
        <v>38</v>
      </c>
      <c r="D424" s="20" t="s">
        <v>32</v>
      </c>
      <c r="E424" s="16">
        <v>20</v>
      </c>
      <c r="F424" s="13">
        <v>1</v>
      </c>
      <c r="G424" s="13"/>
      <c r="H424" s="13"/>
      <c r="I424" s="13"/>
      <c r="J424" s="13"/>
      <c r="K424" s="13"/>
      <c r="L424" s="13"/>
      <c r="M424" s="13"/>
      <c r="N424" s="13"/>
      <c r="O424" s="13"/>
      <c r="P424" s="13"/>
      <c r="Q424" s="13"/>
      <c r="R424" s="178"/>
      <c r="S424" s="13"/>
      <c r="T424" s="13"/>
      <c r="U424" s="178"/>
      <c r="V424" s="56">
        <f>F424*$F$2+G424*$G$2+H424*$H$2+I424*$I$2+J424*$J$2+K424*$K$2+L424*$L$2+M424*$M$2+N424*$N$2+O424*$O$2+P424*$P$2+Q424*$Q$2+R424*$R$2+S424*$S$2+U424*$U$2+T424*$T$150</f>
        <v>36</v>
      </c>
    </row>
    <row r="425" spans="1:23" ht="12.75">
      <c r="A425" s="79">
        <v>3</v>
      </c>
      <c r="B425" s="279"/>
      <c r="C425" s="67"/>
      <c r="D425" s="21" t="s">
        <v>33</v>
      </c>
      <c r="E425" s="257">
        <v>104</v>
      </c>
      <c r="F425" s="12"/>
      <c r="G425" s="12"/>
      <c r="H425" s="12"/>
      <c r="I425" s="12">
        <v>1</v>
      </c>
      <c r="J425" s="12">
        <v>1</v>
      </c>
      <c r="K425" s="12">
        <v>1</v>
      </c>
      <c r="L425" s="12"/>
      <c r="M425" s="12"/>
      <c r="N425" s="12"/>
      <c r="O425" s="12"/>
      <c r="P425" s="12"/>
      <c r="Q425" s="12"/>
      <c r="R425" s="178"/>
      <c r="S425" s="12"/>
      <c r="T425" s="12"/>
      <c r="U425" s="178"/>
      <c r="V425" s="56">
        <f>F425*$F$2+G425*$G$2+H425*$H$2+I425*$I$2+J425*$J$2+K425*$K$2+L425*$L$2+M425*$M$2+N425*$N$2+O425*$O$2+P425*$P$2+Q425*$Q$2+R425*$R$2+S425*$S$2+U425*$U$2+T425*$T$150</f>
        <v>150</v>
      </c>
    </row>
    <row r="426" spans="1:23" ht="12.75">
      <c r="A426" s="79">
        <v>3</v>
      </c>
      <c r="B426" s="279"/>
      <c r="C426" s="68"/>
      <c r="D426" s="20" t="s">
        <v>34</v>
      </c>
      <c r="E426" s="16">
        <v>372</v>
      </c>
      <c r="F426" s="13"/>
      <c r="G426" s="13"/>
      <c r="H426" s="13"/>
      <c r="I426" s="13"/>
      <c r="J426" s="13"/>
      <c r="K426" s="13"/>
      <c r="L426" s="13">
        <v>1</v>
      </c>
      <c r="M426" s="13"/>
      <c r="N426" s="13"/>
      <c r="O426" s="13"/>
      <c r="P426" s="13"/>
      <c r="Q426" s="13"/>
      <c r="R426" s="178"/>
      <c r="S426" s="13"/>
      <c r="T426" s="13">
        <v>1</v>
      </c>
      <c r="U426" s="178"/>
      <c r="V426" s="56">
        <f>F426*$F$2+G426*$G$2+H426*$H$2+I426*$I$2+J426*$J$2+K426*$K$2+L426*$L$2+M426*$M$2+N426*$N$2+O426*$O$2+P426*$P$2+Q426*$Q$2+R426*$R$2+S426*$S$2+U426*$U$2+T426*$T$150</f>
        <v>200</v>
      </c>
    </row>
    <row r="427" spans="1:23" ht="12.75">
      <c r="A427" s="79">
        <v>3</v>
      </c>
      <c r="B427" s="279"/>
      <c r="C427" s="19">
        <f>E424+E425+E426+E427</f>
        <v>641</v>
      </c>
      <c r="D427" s="21" t="s">
        <v>35</v>
      </c>
      <c r="E427" s="22">
        <v>145</v>
      </c>
      <c r="F427" s="12"/>
      <c r="G427" s="12"/>
      <c r="H427" s="12"/>
      <c r="I427" s="12"/>
      <c r="J427" s="12"/>
      <c r="K427" s="12"/>
      <c r="L427" s="12"/>
      <c r="M427" s="12"/>
      <c r="N427" s="12">
        <v>1</v>
      </c>
      <c r="O427" s="12"/>
      <c r="P427" s="12">
        <v>1</v>
      </c>
      <c r="Q427" s="12"/>
      <c r="R427" s="178"/>
      <c r="S427" s="12"/>
      <c r="T427" s="12"/>
      <c r="U427" s="178"/>
      <c r="V427" s="56">
        <f>F427*$F$2+G427*$G$2+H427*$H$2+I427*$I$2+J427*$J$2+K427*$K$2+L427*$L$2+M427*$M$2+N427*$N$2+O427*$O$2+P427*$P$2+Q427*$Q$2+R427*$R$2+S427*$S$2+U427*$U$2+T427*$T$150</f>
        <v>100</v>
      </c>
    </row>
    <row r="428" spans="1:23" ht="12.75">
      <c r="A428" s="79">
        <v>3</v>
      </c>
      <c r="B428" s="279"/>
      <c r="C428" s="23"/>
      <c r="D428" s="24"/>
      <c r="E428" s="25"/>
      <c r="F428" s="14"/>
      <c r="G428" s="14"/>
      <c r="H428" s="14"/>
      <c r="I428" s="14"/>
      <c r="J428" s="14"/>
      <c r="K428" s="14"/>
      <c r="L428" s="14"/>
      <c r="M428" s="14"/>
      <c r="N428" s="14"/>
      <c r="O428" s="14"/>
      <c r="P428" s="14"/>
      <c r="Q428" s="14"/>
      <c r="R428" s="37"/>
      <c r="S428" s="37"/>
      <c r="T428" s="37"/>
      <c r="U428" s="37"/>
      <c r="V428" s="60">
        <f>F428*$F$2+G428*$G$2+H428*$H$2+I428*$I$2+J428*$J$2+K428*$K$2+L428*$L$2+M428*$M$2+N428*$N$2+O428*$O$2+P428*$P$2+Q428*$Q$2+R428*$R$2+S428*$S$2+U428*AL428+T428*$T$2</f>
        <v>0</v>
      </c>
    </row>
    <row r="429" spans="1:23" ht="12.75">
      <c r="A429" s="79">
        <v>3</v>
      </c>
      <c r="B429" s="279"/>
      <c r="C429" s="69" t="s">
        <v>39</v>
      </c>
      <c r="D429" s="20" t="s">
        <v>32</v>
      </c>
      <c r="E429" s="16">
        <v>50</v>
      </c>
      <c r="F429" s="13"/>
      <c r="G429" s="13"/>
      <c r="H429" s="13"/>
      <c r="I429" s="13"/>
      <c r="J429" s="13">
        <v>1</v>
      </c>
      <c r="K429" s="13"/>
      <c r="L429" s="13"/>
      <c r="M429" s="13"/>
      <c r="N429" s="13"/>
      <c r="O429" s="13"/>
      <c r="P429" s="13"/>
      <c r="Q429" s="13"/>
      <c r="R429" s="178"/>
      <c r="S429" s="13"/>
      <c r="T429" s="13"/>
      <c r="U429" s="178"/>
      <c r="V429" s="56">
        <f t="shared" ref="V429:V436" si="20">F429*$F$2+G429*$G$2+H429*$H$2+I429*$I$2+J429*$J$2+K429*$K$2+L429*$L$2+M429*$M$2+N429*$N$2+O429*$O$2+P429*$P$2+Q429*$Q$2+R429*$R$2+S429*$S$2+U429*$U$2+T429*$T$150</f>
        <v>50</v>
      </c>
    </row>
    <row r="430" spans="1:23" ht="12.75">
      <c r="A430" s="79">
        <v>3</v>
      </c>
      <c r="B430" s="279"/>
      <c r="C430" s="70"/>
      <c r="D430" s="21" t="s">
        <v>33</v>
      </c>
      <c r="E430" s="257">
        <v>8</v>
      </c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>
        <v>1</v>
      </c>
      <c r="Q430" s="12"/>
      <c r="R430" s="178"/>
      <c r="S430" s="12"/>
      <c r="T430" s="12"/>
      <c r="U430" s="178"/>
      <c r="V430" s="56">
        <f t="shared" si="20"/>
        <v>50</v>
      </c>
      <c r="W430" s="8" t="s">
        <v>231</v>
      </c>
    </row>
    <row r="431" spans="1:23" ht="12.75">
      <c r="A431" s="79">
        <v>3</v>
      </c>
      <c r="B431" s="279"/>
      <c r="C431" s="70"/>
      <c r="D431" s="20" t="s">
        <v>34</v>
      </c>
      <c r="E431" s="16">
        <v>10</v>
      </c>
      <c r="F431" s="13"/>
      <c r="G431" s="13"/>
      <c r="H431" s="13"/>
      <c r="I431" s="13"/>
      <c r="J431" s="13"/>
      <c r="K431" s="13"/>
      <c r="L431" s="13"/>
      <c r="M431" s="13"/>
      <c r="N431" s="13"/>
      <c r="O431" s="13"/>
      <c r="P431" s="13">
        <v>1</v>
      </c>
      <c r="Q431" s="13"/>
      <c r="R431" s="178"/>
      <c r="S431" s="13"/>
      <c r="T431" s="13"/>
      <c r="U431" s="178"/>
      <c r="V431" s="56">
        <f t="shared" si="20"/>
        <v>50</v>
      </c>
    </row>
    <row r="432" spans="1:23" ht="12.75">
      <c r="A432" s="79">
        <v>3</v>
      </c>
      <c r="B432" s="279"/>
      <c r="C432" s="64">
        <f>E429+E430+E431+E432+E433+E434+E435+E436</f>
        <v>69</v>
      </c>
      <c r="D432" s="21" t="s">
        <v>35</v>
      </c>
      <c r="E432" s="22">
        <v>1</v>
      </c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>
        <v>1</v>
      </c>
      <c r="Q432" s="12"/>
      <c r="R432" s="178"/>
      <c r="S432" s="12"/>
      <c r="T432" s="12"/>
      <c r="U432" s="178"/>
      <c r="V432" s="56">
        <f t="shared" si="20"/>
        <v>50</v>
      </c>
    </row>
    <row r="433" spans="1:26" ht="12.75" hidden="1" customHeight="1">
      <c r="A433" s="79">
        <v>3</v>
      </c>
      <c r="B433" s="279"/>
      <c r="C433" s="71" t="s">
        <v>40</v>
      </c>
      <c r="D433" s="20" t="s">
        <v>32</v>
      </c>
      <c r="E433" s="16"/>
      <c r="F433" s="13"/>
      <c r="G433" s="13"/>
      <c r="H433" s="13"/>
      <c r="I433" s="13"/>
      <c r="J433" s="13"/>
      <c r="K433" s="13"/>
      <c r="L433" s="13"/>
      <c r="M433" s="13"/>
      <c r="N433" s="13"/>
      <c r="O433" s="13"/>
      <c r="P433" s="13"/>
      <c r="Q433" s="13"/>
      <c r="R433" s="13"/>
      <c r="S433" s="13"/>
      <c r="T433" s="13"/>
      <c r="U433" s="13"/>
      <c r="V433" s="56">
        <f t="shared" si="20"/>
        <v>0</v>
      </c>
    </row>
    <row r="434" spans="1:26" ht="12.75" hidden="1" customHeight="1">
      <c r="A434" s="79">
        <v>3</v>
      </c>
      <c r="B434" s="279"/>
      <c r="C434" s="72"/>
      <c r="D434" s="21" t="s">
        <v>33</v>
      </c>
      <c r="E434" s="1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56">
        <f t="shared" si="20"/>
        <v>0</v>
      </c>
    </row>
    <row r="435" spans="1:26" ht="12.75" hidden="1" customHeight="1">
      <c r="A435" s="79">
        <v>3</v>
      </c>
      <c r="B435" s="279"/>
      <c r="C435" s="73"/>
      <c r="D435" s="20" t="s">
        <v>34</v>
      </c>
      <c r="E435" s="16"/>
      <c r="F435" s="13"/>
      <c r="G435" s="13"/>
      <c r="H435" s="13"/>
      <c r="I435" s="13"/>
      <c r="J435" s="13"/>
      <c r="K435" s="13"/>
      <c r="L435" s="13"/>
      <c r="M435" s="13"/>
      <c r="N435" s="13"/>
      <c r="O435" s="13"/>
      <c r="P435" s="13"/>
      <c r="Q435" s="13"/>
      <c r="R435" s="13"/>
      <c r="S435" s="13"/>
      <c r="T435" s="13"/>
      <c r="U435" s="13"/>
      <c r="V435" s="56">
        <f t="shared" si="20"/>
        <v>0</v>
      </c>
    </row>
    <row r="436" spans="1:26" ht="12.75" hidden="1" customHeight="1">
      <c r="A436" s="79">
        <v>3</v>
      </c>
      <c r="B436" s="279"/>
      <c r="D436" s="21" t="s">
        <v>35</v>
      </c>
      <c r="E436" s="2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56">
        <f t="shared" si="20"/>
        <v>0</v>
      </c>
    </row>
    <row r="437" spans="1:26" ht="12.75">
      <c r="A437" s="79">
        <v>3</v>
      </c>
      <c r="B437" s="279"/>
      <c r="C437" s="23"/>
      <c r="D437" s="24"/>
      <c r="E437" s="25"/>
      <c r="F437" s="14"/>
      <c r="G437" s="14"/>
      <c r="H437" s="14"/>
      <c r="I437" s="14"/>
      <c r="J437" s="14"/>
      <c r="K437" s="14"/>
      <c r="L437" s="14"/>
      <c r="M437" s="14"/>
      <c r="N437" s="14"/>
      <c r="O437" s="14"/>
      <c r="P437" s="14"/>
      <c r="Q437" s="14"/>
      <c r="R437" s="37"/>
      <c r="S437" s="37"/>
      <c r="T437" s="37"/>
      <c r="U437" s="37"/>
      <c r="V437" s="60">
        <f>F437*$F$2+G437*$G$2+H437*$H$2+I437*$I$2+J437*$J$2+K437*$K$2+L437*$L$2+M437*$M$2+N437*$N$2+O437*$O$2+P437*$P$2+Q437*$Q$2+R437*$R$2+S437*$S$2+U437*AL437+T437*$T$2</f>
        <v>0</v>
      </c>
    </row>
    <row r="438" spans="1:26" ht="12.75">
      <c r="A438" s="79">
        <v>3</v>
      </c>
      <c r="B438" s="279"/>
      <c r="C438" s="66" t="s">
        <v>41</v>
      </c>
      <c r="D438" s="20" t="s">
        <v>32</v>
      </c>
      <c r="E438" s="16"/>
      <c r="F438" s="13"/>
      <c r="G438" s="13"/>
      <c r="H438" s="13"/>
      <c r="I438" s="13"/>
      <c r="J438" s="13"/>
      <c r="K438" s="13"/>
      <c r="L438" s="13"/>
      <c r="M438" s="13"/>
      <c r="N438" s="13"/>
      <c r="O438" s="13"/>
      <c r="P438" s="13"/>
      <c r="Q438" s="13"/>
      <c r="R438" s="178"/>
      <c r="S438" s="13"/>
      <c r="T438" s="13"/>
      <c r="U438" s="178"/>
      <c r="V438" s="56">
        <f>F438*$F$2+G438*$G$2+H438*$H$2+I438*$I$2+J438*$J$2+K438*$K$2+L438*$L$2+M438*$M$2+N438*$N$2+O438*$O$2+P438*$P$2+Q438*$Q$2+R438*$R$2+S438*$S$2+U438*$U$2+T438*$T$150</f>
        <v>0</v>
      </c>
    </row>
    <row r="439" spans="1:26" ht="12.75">
      <c r="A439" s="79">
        <v>3</v>
      </c>
      <c r="B439" s="279"/>
      <c r="C439" s="67"/>
      <c r="D439" s="21" t="s">
        <v>33</v>
      </c>
      <c r="E439" s="257">
        <v>311</v>
      </c>
      <c r="F439" s="12"/>
      <c r="G439" s="12"/>
      <c r="H439" s="12"/>
      <c r="I439" s="12">
        <v>1</v>
      </c>
      <c r="J439" s="12">
        <v>1</v>
      </c>
      <c r="K439" s="12">
        <v>1</v>
      </c>
      <c r="L439" s="12">
        <v>1</v>
      </c>
      <c r="M439" s="12"/>
      <c r="N439" s="12"/>
      <c r="O439" s="12"/>
      <c r="P439" s="12"/>
      <c r="Q439" s="12"/>
      <c r="R439" s="178"/>
      <c r="S439" s="12"/>
      <c r="T439" s="12">
        <v>1</v>
      </c>
      <c r="U439" s="178"/>
      <c r="V439" s="56">
        <f>F439*$F$2+G439*$G$2+H439*$H$2+I439*$I$2+J439*$J$2+K439*$K$2+L439*$L$2+M439*$M$2+N439*$N$2+O439*$O$2+P439*$P$2+Q439*$Q$2+R439*$R$2+S439*$S$2+U439*$U$2+T439*$T$150</f>
        <v>350</v>
      </c>
    </row>
    <row r="440" spans="1:26" ht="12.75">
      <c r="A440" s="79">
        <v>3</v>
      </c>
      <c r="B440" s="279"/>
      <c r="C440" s="68"/>
      <c r="D440" s="20" t="s">
        <v>34</v>
      </c>
      <c r="E440" s="16">
        <v>50</v>
      </c>
      <c r="F440" s="13"/>
      <c r="G440" s="13"/>
      <c r="H440" s="13"/>
      <c r="I440" s="13"/>
      <c r="J440" s="13"/>
      <c r="K440" s="13"/>
      <c r="L440" s="13"/>
      <c r="M440" s="13"/>
      <c r="N440" s="13"/>
      <c r="O440" s="13"/>
      <c r="P440" s="13">
        <v>1</v>
      </c>
      <c r="Q440" s="13"/>
      <c r="R440" s="178"/>
      <c r="S440" s="13"/>
      <c r="T440" s="13"/>
      <c r="U440" s="178"/>
      <c r="V440" s="56">
        <f>F440*$F$2+G440*$G$2+H440*$H$2+I440*$I$2+J440*$J$2+K440*$K$2+L440*$L$2+M440*$M$2+N440*$N$2+O440*$O$2+P440*$P$2+Q440*$Q$2+R440*$R$2+S440*$S$2+U440*$U$2+T440*$T$150</f>
        <v>50</v>
      </c>
    </row>
    <row r="441" spans="1:26" ht="12.75">
      <c r="A441" s="79">
        <v>3</v>
      </c>
      <c r="B441" s="279"/>
      <c r="C441" s="19">
        <f>E438+E439+E440+E441</f>
        <v>361</v>
      </c>
      <c r="D441" s="21" t="s">
        <v>35</v>
      </c>
      <c r="E441" s="2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78"/>
      <c r="S441" s="12"/>
      <c r="T441" s="12"/>
      <c r="U441" s="178"/>
      <c r="V441" s="56">
        <f>F441*$F$2+G441*$G$2+H441*$H$2+I441*$I$2+J441*$J$2+K441*$K$2+L441*$L$2+M441*$M$2+N441*$N$2+O441*$O$2+P441*$P$2+Q441*$Q$2+R441*$R$2+S441*$S$2+U441*$U$2+T441*$T$150</f>
        <v>0</v>
      </c>
    </row>
    <row r="442" spans="1:26" ht="15" customHeight="1">
      <c r="A442" s="79">
        <v>3</v>
      </c>
      <c r="B442" s="193"/>
      <c r="C442" s="23"/>
      <c r="D442" s="24"/>
      <c r="E442" s="25"/>
      <c r="F442" s="14"/>
      <c r="G442" s="14"/>
      <c r="H442" s="14"/>
      <c r="I442" s="14"/>
      <c r="J442" s="14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60">
        <f>F442*$F$2+G442*$G$2+H442*$H$2+I442*$I$2+J442*$J$2+K442*$K$2+L442*$L$2+M442*$M$2+N442*$N$2+O442*$O$2+P442*$P$2+Q442*$Q$2+R442*$R$2+S442*$S$2+U442*AL442+T442*$T$2</f>
        <v>0</v>
      </c>
    </row>
    <row r="443" spans="1:26" ht="14.25" customHeight="1">
      <c r="A443" s="79">
        <v>3</v>
      </c>
      <c r="B443" s="194"/>
      <c r="C443" s="75"/>
      <c r="D443" s="34"/>
      <c r="E443" s="35"/>
      <c r="F443" s="33"/>
      <c r="G443" s="33"/>
      <c r="H443" s="33"/>
      <c r="I443" s="33"/>
      <c r="J443" s="33"/>
      <c r="K443" s="33"/>
      <c r="L443" s="33"/>
      <c r="M443" s="33"/>
      <c r="N443" s="33"/>
      <c r="O443" s="33"/>
      <c r="P443" s="33"/>
      <c r="Q443" s="33"/>
      <c r="R443" s="33"/>
      <c r="S443" s="33"/>
      <c r="T443" s="33"/>
      <c r="U443" s="33"/>
      <c r="V443" s="63"/>
    </row>
    <row r="444" spans="1:26" ht="14.25" customHeight="1">
      <c r="A444" s="79">
        <v>3</v>
      </c>
      <c r="B444" s="194"/>
      <c r="C444" s="75"/>
      <c r="D444" s="33"/>
      <c r="E444" s="35"/>
      <c r="F444" s="33"/>
      <c r="G444" s="33"/>
      <c r="H444" s="33"/>
      <c r="I444" s="33"/>
      <c r="J444" s="33"/>
      <c r="K444" s="33"/>
      <c r="L444" s="33"/>
      <c r="M444" s="33"/>
      <c r="N444" s="33"/>
      <c r="O444" s="33"/>
      <c r="P444" s="33"/>
      <c r="Q444" s="33"/>
      <c r="R444" s="33"/>
      <c r="S444" s="33"/>
      <c r="T444" s="33"/>
      <c r="U444" s="33"/>
      <c r="V444" s="63"/>
    </row>
    <row r="445" spans="1:26" ht="12.75">
      <c r="A445" s="79">
        <v>3</v>
      </c>
      <c r="B445" s="289"/>
      <c r="C445" s="280" t="s">
        <v>13</v>
      </c>
      <c r="D445" s="280" t="s">
        <v>14</v>
      </c>
      <c r="E445" s="286" t="s">
        <v>15</v>
      </c>
      <c r="F445" s="16" t="s">
        <v>16</v>
      </c>
      <c r="G445" s="16" t="s">
        <v>17</v>
      </c>
      <c r="H445" s="16" t="s">
        <v>18</v>
      </c>
      <c r="I445" s="16" t="s">
        <v>19</v>
      </c>
      <c r="J445" s="16" t="s">
        <v>20</v>
      </c>
      <c r="K445" s="16" t="s">
        <v>21</v>
      </c>
      <c r="L445" s="16" t="s">
        <v>22</v>
      </c>
      <c r="M445" s="16" t="s">
        <v>23</v>
      </c>
      <c r="N445" s="16" t="s">
        <v>24</v>
      </c>
      <c r="O445" s="16" t="s">
        <v>25</v>
      </c>
      <c r="P445" s="16" t="s">
        <v>26</v>
      </c>
      <c r="Q445" s="16" t="s">
        <v>27</v>
      </c>
      <c r="R445" s="16" t="s">
        <v>28</v>
      </c>
      <c r="S445" s="16" t="s">
        <v>29</v>
      </c>
      <c r="T445" s="16" t="s">
        <v>134</v>
      </c>
      <c r="U445" s="17" t="s">
        <v>30</v>
      </c>
      <c r="V445" s="18"/>
    </row>
    <row r="446" spans="1:26" ht="12.75">
      <c r="A446" s="79">
        <v>3</v>
      </c>
      <c r="B446" s="288"/>
      <c r="C446" s="280"/>
      <c r="D446" s="280"/>
      <c r="E446" s="286"/>
      <c r="F446" s="16">
        <v>36</v>
      </c>
      <c r="G446" s="16">
        <v>20</v>
      </c>
      <c r="H446" s="16">
        <v>20</v>
      </c>
      <c r="I446" s="16">
        <v>50</v>
      </c>
      <c r="J446" s="16">
        <v>50</v>
      </c>
      <c r="K446" s="16">
        <v>50</v>
      </c>
      <c r="L446" s="16">
        <v>50</v>
      </c>
      <c r="M446" s="16">
        <v>36</v>
      </c>
      <c r="N446" s="16">
        <v>50</v>
      </c>
      <c r="O446" s="16">
        <v>50</v>
      </c>
      <c r="P446" s="16">
        <v>50</v>
      </c>
      <c r="Q446" s="16">
        <v>50</v>
      </c>
      <c r="R446" s="16">
        <v>65</v>
      </c>
      <c r="S446" s="16">
        <v>26</v>
      </c>
      <c r="T446" s="16">
        <v>150</v>
      </c>
      <c r="U446" s="16">
        <v>65</v>
      </c>
      <c r="V446" s="45">
        <f>SUM(F446:U446)</f>
        <v>818</v>
      </c>
    </row>
    <row r="447" spans="1:26" ht="15">
      <c r="A447" s="79">
        <v>3</v>
      </c>
      <c r="B447" s="278">
        <f>'3-ΑΙΘΟΥΣΕΣ'!$B$3+16</f>
        <v>42550</v>
      </c>
      <c r="C447" s="66" t="s">
        <v>31</v>
      </c>
      <c r="D447" s="20" t="s">
        <v>32</v>
      </c>
      <c r="E447" s="16">
        <v>50</v>
      </c>
      <c r="F447" s="13"/>
      <c r="G447" s="13"/>
      <c r="H447" s="13"/>
      <c r="I447" s="13"/>
      <c r="J447" s="13"/>
      <c r="K447" s="13"/>
      <c r="L447" s="13">
        <v>1</v>
      </c>
      <c r="M447" s="13"/>
      <c r="N447" s="13"/>
      <c r="O447" s="13"/>
      <c r="P447" s="13"/>
      <c r="Q447" s="13"/>
      <c r="R447" s="178"/>
      <c r="S447" s="13"/>
      <c r="T447" s="13"/>
      <c r="U447" s="178"/>
      <c r="V447" s="56">
        <f>F447*$F$2+G447*$G$2+H447*$H$2+I447*$I$2+J447*$J$2+K447*$K$2+L447*$L$2+M447*$M$2+N447*$N$2+O447*$O$2+P447*$P$2+Q447*$Q$2+R447*$R$2+S447*$S$2+U447*$U$2+T447*$T$150</f>
        <v>50</v>
      </c>
      <c r="Y447" s="55" t="s">
        <v>31</v>
      </c>
      <c r="Z447" s="54" t="str">
        <f>IF(F448=1,"Γ1,","")&amp;""&amp;IF(G448=1,"Γ2,","")&amp;""&amp;IF(H448=1,"Γ3,","")&amp;""&amp;IF(I448=1,"Γ4,","")&amp;""&amp;IF(J448=1,"Γ5,","")&amp;""&amp;IF(K448=1,"Γ6,","")&amp;""&amp;IF(L448=1,"Γ7,","")&amp;""&amp;IF(M448=1,"B1,","")&amp;""&amp;IF(N448=1,"B2,","")&amp;""&amp;IF(O448=1,"B3,","")&amp;""&amp;IF(P448=1,"B4,","")&amp;""&amp;IF(Q448=1,"ΦΧ,","")&amp;""&amp;IF(R448=1,"ΚΑΜ,","")&amp;""&amp;IF(S448=1,"ΣΧ,","")&amp;""&amp;IF(T448=1,"Κ28,","")&amp;""&amp;IF(U448=1,"ΣΕΥΠ,","")</f>
        <v>Γ1,</v>
      </c>
    </row>
    <row r="448" spans="1:26" ht="15">
      <c r="A448" s="79">
        <v>3</v>
      </c>
      <c r="B448" s="279"/>
      <c r="C448" s="67"/>
      <c r="D448" s="21" t="s">
        <v>33</v>
      </c>
      <c r="E448" s="255">
        <v>2</v>
      </c>
      <c r="F448" s="12">
        <v>1</v>
      </c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78"/>
      <c r="S448" s="12"/>
      <c r="T448" s="12"/>
      <c r="U448" s="178"/>
      <c r="V448" s="56">
        <f>F448*$F$2+G448*$G$2+H448*$H$2+I448*$I$2+J448*$J$2+K448*$K$2+L448*$L$2+M448*$M$2+N448*$N$2+O448*$O$2+P448*$P$2+Q448*$Q$2+R448*$R$2+S448*$S$2+U448*$U$2+T448*$T$150</f>
        <v>36</v>
      </c>
      <c r="Y448" s="55" t="s">
        <v>36</v>
      </c>
      <c r="Z448" s="54" t="str">
        <f>IF(F453=1,"Γ1,","")&amp;""&amp;IF(G453=1,"Γ2,","")&amp;""&amp;IF(H453=1,"Γ3,","")&amp;""&amp;IF(I453=1,"Γ4,","")&amp;""&amp;IF(J453=1,"Γ5,","")&amp;""&amp;IF(K453=1,"Γ6,","")&amp;""&amp;IF(L453=1,"Γ7,","")&amp;""&amp;IF(M453=1,"B1,","")&amp;""&amp;IF(N453=1,"B2,","")&amp;""&amp;IF(O453=1,"B3,","")&amp;""&amp;IF(P453=1,"B4,","")&amp;""&amp;IF(Q453=1,"ΦΧ,","")&amp;""&amp;IF(R453=1,"ΚΑΜ,","")&amp;""&amp;IF(S453=1,"ΣΧ,","")&amp;""&amp;IF(T453=1,"Κ28,","")&amp;""&amp;IF(U453=1,"ΣΕΥΠ,","")</f>
        <v>Γ4,</v>
      </c>
    </row>
    <row r="449" spans="1:26" ht="15">
      <c r="A449" s="79">
        <v>3</v>
      </c>
      <c r="B449" s="279"/>
      <c r="C449" s="68"/>
      <c r="D449" s="20" t="s">
        <v>34</v>
      </c>
      <c r="E449" s="16">
        <v>150</v>
      </c>
      <c r="F449" s="13"/>
      <c r="G449" s="13"/>
      <c r="H449" s="13"/>
      <c r="I449" s="13"/>
      <c r="J449" s="13"/>
      <c r="K449" s="13"/>
      <c r="L449" s="13"/>
      <c r="M449" s="13"/>
      <c r="N449" s="13"/>
      <c r="O449" s="13"/>
      <c r="P449" s="13"/>
      <c r="Q449" s="13"/>
      <c r="R449" s="178"/>
      <c r="S449" s="13"/>
      <c r="T449" s="13">
        <v>1</v>
      </c>
      <c r="U449" s="178"/>
      <c r="V449" s="56">
        <f>F449*$F$2+G449*$G$2+H449*$H$2+I449*$I$2+J449*$J$2+K449*$K$2+L449*$L$2+M449*$M$2+N449*$N$2+O449*$O$2+P449*$P$2+Q449*$Q$2+R449*$R$2+S449*$S$2+U449*$U$2+T449*$T$150</f>
        <v>150</v>
      </c>
      <c r="Y449" s="55" t="s">
        <v>38</v>
      </c>
      <c r="Z449" s="54" t="str">
        <f>IF(F462=1,"Γ1,","")&amp;""&amp;IF(G462=1,"Γ2,","")&amp;""&amp;IF(H462=1,"Γ3,","")&amp;""&amp;IF(I462=1,"Γ4,","")&amp;""&amp;IF(J462=1,"Γ5,","")&amp;""&amp;IF(K462=1,"Γ6,","")&amp;""&amp;IF(L462=1,"Γ7,","")&amp;""&amp;IF(M462=1,"B1,","")&amp;""&amp;IF(N462=1,"B2,","")&amp;""&amp;IF(O462=1,"B3,","")&amp;""&amp;IF(P462=1,"B4,","")&amp;""&amp;IF(Q462=1,"ΦΧ,","")&amp;""&amp;IF(R462=1,"ΚΑΜ,","")&amp;""&amp;IF(S462=1,"ΣΧ,","")&amp;""&amp;IF(T462=1,"Κ28,","")&amp;""&amp;IF(U462=1,"ΣΕΥΠ,","")</f>
        <v>Γ6,</v>
      </c>
    </row>
    <row r="450" spans="1:26" ht="15">
      <c r="A450" s="79">
        <v>3</v>
      </c>
      <c r="B450" s="279"/>
      <c r="C450" s="19">
        <f>E447+E448+E449+E450</f>
        <v>202</v>
      </c>
      <c r="D450" s="21" t="s">
        <v>35</v>
      </c>
      <c r="E450" s="2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78"/>
      <c r="S450" s="12"/>
      <c r="T450" s="12"/>
      <c r="U450" s="178"/>
      <c r="V450" s="56">
        <f>F450*$F$2+G450*$G$2+H450*$H$2+I450*$I$2+J450*$J$2+K450*$K$2+L450*$L$2+M450*$M$2+N450*$N$2+O450*$O$2+P450*$P$2+Q450*$Q$2+R450*$R$2+S450*$S$2+U450*$U$2+T450*$T$150</f>
        <v>0</v>
      </c>
      <c r="Y450" s="55" t="s">
        <v>39</v>
      </c>
      <c r="Z450" s="54" t="str">
        <f>IF(F467=1,"Γ1,","")&amp;""&amp;IF(G467=1,"Γ2,","")&amp;""&amp;IF(H467=1,"Γ3,","")&amp;""&amp;IF(I467=1,"Γ4,","")&amp;""&amp;IF(J467=1,"Γ5,","")&amp;""&amp;IF(K467=1,"Γ6,","")&amp;""&amp;IF(L467=1,"Γ7,","")&amp;""&amp;IF(M467=1,"B1,","")&amp;""&amp;IF(N467=1,"B2,","")&amp;""&amp;IF(O467=1,"B3,","")&amp;""&amp;IF(P467=1,"B4,","")&amp;""&amp;IF(Q467=1,"ΦΧ,","")&amp;""&amp;IF(R467=1,"ΚΑΜ,","")&amp;""&amp;IF(S467=1,"ΣΧ,","")&amp;""&amp;IF(T467=1,"Κ28,","")&amp;""&amp;IF(U467=1,"ΣΕΥΠ,","")</f>
        <v>Γ6,</v>
      </c>
    </row>
    <row r="451" spans="1:26" ht="15">
      <c r="A451" s="79">
        <v>3</v>
      </c>
      <c r="B451" s="279"/>
      <c r="C451" s="23"/>
      <c r="D451" s="24"/>
      <c r="E451" s="25"/>
      <c r="F451" s="14"/>
      <c r="G451" s="14"/>
      <c r="H451" s="14"/>
      <c r="I451" s="14"/>
      <c r="J451" s="14"/>
      <c r="K451" s="14"/>
      <c r="L451" s="14"/>
      <c r="M451" s="14"/>
      <c r="N451" s="14"/>
      <c r="O451" s="14"/>
      <c r="P451" s="14"/>
      <c r="Q451" s="14"/>
      <c r="R451" s="37"/>
      <c r="S451" s="37"/>
      <c r="T451" s="37"/>
      <c r="U451" s="37"/>
      <c r="V451" s="60">
        <f>F451*$F$2+G451*$G$2+H451*$H$2+I451*$I$2+J451*$J$2+K451*$K$2+L451*$L$2+M451*$M$2+N451*$N$2+O451*$O$2+P451*$P$2+Q451*$Q$2+R451*$R$2+S451*$S$2+U451*AL451+T451*$T$2</f>
        <v>0</v>
      </c>
      <c r="Y451" s="55" t="s">
        <v>41</v>
      </c>
      <c r="Z451" s="54" t="str">
        <f>IF(F476=1,"Γ1,","")&amp;""&amp;IF(G476=1,"Γ2,","")&amp;""&amp;IF(H476=1,"Γ3,","")&amp;""&amp;IF(I476=1,"Γ4,","")&amp;""&amp;IF(J476=1,"Γ5,","")&amp;""&amp;IF(K476=1,"Γ6,","")&amp;""&amp;IF(L476=1,"Γ7,","")&amp;""&amp;IF(M476=1,"B1,","")&amp;""&amp;IF(N476=1,"B2,","")&amp;""&amp;IF(O476=1,"B3,","")&amp;""&amp;IF(P476=1,"B4,","")&amp;""&amp;IF(Q476=1,"ΦΧ,","")&amp;""&amp;IF(R476=1,"ΚΑΜ,","")&amp;""&amp;IF(S476=1,"ΣΧ,","")&amp;""&amp;IF(T476=1,"Κ28,","")&amp;""&amp;IF(U476=1,"ΣΕΥΠ,","")</f>
        <v>Γ6,</v>
      </c>
    </row>
    <row r="452" spans="1:26" ht="12.75">
      <c r="A452" s="79">
        <v>3</v>
      </c>
      <c r="B452" s="279"/>
      <c r="C452" s="69" t="s">
        <v>36</v>
      </c>
      <c r="D452" s="20" t="s">
        <v>32</v>
      </c>
      <c r="E452" s="16">
        <v>60</v>
      </c>
      <c r="F452" s="13"/>
      <c r="G452" s="13"/>
      <c r="H452" s="13"/>
      <c r="I452" s="13"/>
      <c r="J452" s="13">
        <v>1</v>
      </c>
      <c r="K452" s="13">
        <v>1</v>
      </c>
      <c r="L452" s="13"/>
      <c r="M452" s="13"/>
      <c r="N452" s="13"/>
      <c r="O452" s="13"/>
      <c r="P452" s="13"/>
      <c r="Q452" s="13"/>
      <c r="R452" s="178"/>
      <c r="S452" s="13"/>
      <c r="T452" s="13"/>
      <c r="U452" s="178"/>
      <c r="V452" s="56">
        <f t="shared" ref="V452:V459" si="21">F452*$F$2+G452*$G$2+H452*$H$2+I452*$I$2+J452*$J$2+K452*$K$2+L452*$L$2+M452*$M$2+N452*$N$2+O452*$O$2+P452*$P$2+Q452*$Q$2+R452*$R$2+S452*$S$2+U452*$U$2+T452*$T$150</f>
        <v>100</v>
      </c>
    </row>
    <row r="453" spans="1:26" ht="12.75">
      <c r="A453" s="79">
        <v>3</v>
      </c>
      <c r="B453" s="279"/>
      <c r="C453" s="70"/>
      <c r="D453" s="21" t="s">
        <v>33</v>
      </c>
      <c r="E453" s="259">
        <v>4</v>
      </c>
      <c r="F453" s="12"/>
      <c r="G453" s="12"/>
      <c r="H453" s="12"/>
      <c r="I453" s="12">
        <v>1</v>
      </c>
      <c r="J453" s="12"/>
      <c r="K453" s="12"/>
      <c r="L453" s="12"/>
      <c r="M453" s="12"/>
      <c r="N453" s="12"/>
      <c r="O453" s="12"/>
      <c r="P453" s="12"/>
      <c r="Q453" s="12"/>
      <c r="R453" s="178"/>
      <c r="S453" s="12"/>
      <c r="T453" s="12"/>
      <c r="U453" s="178"/>
      <c r="V453" s="56">
        <f t="shared" si="21"/>
        <v>50</v>
      </c>
    </row>
    <row r="454" spans="1:26" ht="12.75">
      <c r="A454" s="79">
        <v>3</v>
      </c>
      <c r="B454" s="279"/>
      <c r="C454" s="70"/>
      <c r="D454" s="20" t="s">
        <v>34</v>
      </c>
      <c r="E454" s="27">
        <v>234</v>
      </c>
      <c r="F454" s="13"/>
      <c r="G454" s="13"/>
      <c r="H454" s="13"/>
      <c r="I454" s="13"/>
      <c r="J454" s="13"/>
      <c r="K454" s="13"/>
      <c r="L454" s="13"/>
      <c r="M454" s="13"/>
      <c r="N454" s="13"/>
      <c r="O454" s="13">
        <v>1</v>
      </c>
      <c r="P454" s="13"/>
      <c r="Q454" s="13"/>
      <c r="R454" s="178"/>
      <c r="S454" s="13"/>
      <c r="T454" s="13">
        <v>1</v>
      </c>
      <c r="U454" s="178"/>
      <c r="V454" s="56">
        <f t="shared" si="21"/>
        <v>200</v>
      </c>
    </row>
    <row r="455" spans="1:26" ht="12.75">
      <c r="A455" s="79">
        <v>3</v>
      </c>
      <c r="B455" s="279"/>
      <c r="C455" s="64">
        <f>SUM(E452:E459)</f>
        <v>346</v>
      </c>
      <c r="D455" s="21" t="s">
        <v>35</v>
      </c>
      <c r="E455" s="22">
        <v>48</v>
      </c>
      <c r="F455" s="12"/>
      <c r="G455" s="12"/>
      <c r="H455" s="12"/>
      <c r="I455" s="12"/>
      <c r="J455" s="12"/>
      <c r="K455" s="12"/>
      <c r="L455" s="12"/>
      <c r="M455" s="12"/>
      <c r="N455" s="12">
        <v>1</v>
      </c>
      <c r="O455" s="12"/>
      <c r="P455" s="12">
        <v>1</v>
      </c>
      <c r="Q455" s="12"/>
      <c r="R455" s="178"/>
      <c r="S455" s="12"/>
      <c r="T455" s="12"/>
      <c r="U455" s="178"/>
      <c r="V455" s="56">
        <f t="shared" si="21"/>
        <v>100</v>
      </c>
    </row>
    <row r="456" spans="1:26" ht="12.75" hidden="1" customHeight="1">
      <c r="A456" s="79">
        <v>3</v>
      </c>
      <c r="B456" s="279"/>
      <c r="C456" s="71" t="s">
        <v>37</v>
      </c>
      <c r="D456" s="20" t="s">
        <v>32</v>
      </c>
      <c r="E456" s="16"/>
      <c r="F456" s="13"/>
      <c r="G456" s="13"/>
      <c r="H456" s="13"/>
      <c r="I456" s="13"/>
      <c r="J456" s="13"/>
      <c r="K456" s="13"/>
      <c r="L456" s="13"/>
      <c r="M456" s="13"/>
      <c r="N456" s="13"/>
      <c r="O456" s="13"/>
      <c r="P456" s="13"/>
      <c r="Q456" s="13"/>
      <c r="R456" s="13"/>
      <c r="S456" s="13"/>
      <c r="T456" s="13"/>
      <c r="U456" s="13"/>
      <c r="V456" s="56">
        <f t="shared" si="21"/>
        <v>0</v>
      </c>
    </row>
    <row r="457" spans="1:26" ht="12.75" hidden="1" customHeight="1">
      <c r="A457" s="79">
        <v>3</v>
      </c>
      <c r="B457" s="279"/>
      <c r="C457" s="72"/>
      <c r="D457" s="21" t="s">
        <v>33</v>
      </c>
      <c r="E457" s="2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56">
        <f t="shared" si="21"/>
        <v>0</v>
      </c>
    </row>
    <row r="458" spans="1:26" ht="12.75" hidden="1" customHeight="1">
      <c r="A458" s="79">
        <v>3</v>
      </c>
      <c r="B458" s="279"/>
      <c r="C458" s="73"/>
      <c r="D458" s="20" t="s">
        <v>34</v>
      </c>
      <c r="E458" s="16"/>
      <c r="F458" s="13"/>
      <c r="G458" s="13"/>
      <c r="H458" s="13"/>
      <c r="I458" s="13"/>
      <c r="J458" s="13"/>
      <c r="K458" s="13"/>
      <c r="L458" s="13"/>
      <c r="M458" s="13"/>
      <c r="N458" s="13"/>
      <c r="O458" s="13"/>
      <c r="P458" s="13"/>
      <c r="Q458" s="13"/>
      <c r="R458" s="13"/>
      <c r="S458" s="13"/>
      <c r="T458" s="13"/>
      <c r="U458" s="13"/>
      <c r="V458" s="56">
        <f t="shared" si="21"/>
        <v>0</v>
      </c>
    </row>
    <row r="459" spans="1:26" ht="12.75" hidden="1" customHeight="1">
      <c r="A459" s="79">
        <v>3</v>
      </c>
      <c r="B459" s="279"/>
      <c r="D459" s="21" t="s">
        <v>35</v>
      </c>
      <c r="E459" s="2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56">
        <f t="shared" si="21"/>
        <v>0</v>
      </c>
    </row>
    <row r="460" spans="1:26" ht="12.75">
      <c r="A460" s="79">
        <v>3</v>
      </c>
      <c r="B460" s="279"/>
      <c r="C460" s="23"/>
      <c r="D460" s="24"/>
      <c r="E460" s="25"/>
      <c r="F460" s="14"/>
      <c r="G460" s="14"/>
      <c r="H460" s="14"/>
      <c r="I460" s="14"/>
      <c r="J460" s="14"/>
      <c r="K460" s="14"/>
      <c r="L460" s="14"/>
      <c r="M460" s="14"/>
      <c r="N460" s="14"/>
      <c r="O460" s="14"/>
      <c r="P460" s="14"/>
      <c r="Q460" s="14"/>
      <c r="R460" s="37"/>
      <c r="S460" s="37"/>
      <c r="T460" s="37"/>
      <c r="U460" s="37"/>
      <c r="V460" s="60">
        <f>F460*$F$2+G460*$G$2+H460*$H$2+I460*$I$2+J460*$J$2+K460*$K$2+L460*$L$2+M460*$M$2+N460*$N$2+O460*$O$2+P460*$P$2+Q460*$Q$2+R460*$R$2+S460*$S$2+U460*AL460+T460*$T$2</f>
        <v>0</v>
      </c>
    </row>
    <row r="461" spans="1:26" ht="12.75">
      <c r="A461" s="79">
        <v>3</v>
      </c>
      <c r="B461" s="279"/>
      <c r="C461" s="66" t="s">
        <v>38</v>
      </c>
      <c r="D461" s="20" t="s">
        <v>32</v>
      </c>
      <c r="E461" s="16">
        <v>40</v>
      </c>
      <c r="F461" s="13"/>
      <c r="G461" s="13"/>
      <c r="H461" s="13"/>
      <c r="I461" s="13"/>
      <c r="J461" s="13">
        <v>1</v>
      </c>
      <c r="K461" s="13"/>
      <c r="L461" s="13"/>
      <c r="M461" s="13"/>
      <c r="N461" s="13"/>
      <c r="O461" s="13"/>
      <c r="P461" s="13"/>
      <c r="Q461" s="13"/>
      <c r="R461" s="178"/>
      <c r="S461" s="13"/>
      <c r="T461" s="13"/>
      <c r="U461" s="178"/>
      <c r="V461" s="56">
        <f>F461*$F$2+G461*$G$2+H461*$H$2+I461*$I$2+J461*$J$2+K461*$K$2+L461*$L$2+M461*$M$2+N461*$N$2+O461*$O$2+P461*$P$2+Q461*$Q$2+R461*$R$2+S461*$S$2+U461*$U$2+T461*$T$150</f>
        <v>50</v>
      </c>
    </row>
    <row r="462" spans="1:26" ht="12.75">
      <c r="A462" s="79">
        <v>3</v>
      </c>
      <c r="B462" s="279"/>
      <c r="C462" s="67"/>
      <c r="D462" s="21" t="s">
        <v>33</v>
      </c>
      <c r="E462" s="257">
        <v>14</v>
      </c>
      <c r="F462" s="12"/>
      <c r="G462" s="12"/>
      <c r="H462" s="12"/>
      <c r="I462" s="12"/>
      <c r="J462" s="12"/>
      <c r="K462" s="12">
        <v>1</v>
      </c>
      <c r="L462" s="12"/>
      <c r="M462" s="12"/>
      <c r="N462" s="12"/>
      <c r="O462" s="12"/>
      <c r="P462" s="12"/>
      <c r="Q462" s="12"/>
      <c r="R462" s="178"/>
      <c r="S462" s="12"/>
      <c r="T462" s="12"/>
      <c r="U462" s="178"/>
      <c r="V462" s="56">
        <f>F462*$F$2+G462*$G$2+H462*$H$2+I462*$I$2+J462*$J$2+K462*$K$2+L462*$L$2+M462*$M$2+N462*$N$2+O462*$O$2+P462*$P$2+Q462*$Q$2+R462*$R$2+S462*$S$2+U462*$U$2+T462*$T$150</f>
        <v>50</v>
      </c>
    </row>
    <row r="463" spans="1:26" ht="12.75">
      <c r="A463" s="79">
        <v>3</v>
      </c>
      <c r="B463" s="279"/>
      <c r="C463" s="68"/>
      <c r="D463" s="20" t="s">
        <v>34</v>
      </c>
      <c r="E463" s="16"/>
      <c r="F463" s="13"/>
      <c r="G463" s="13"/>
      <c r="H463" s="13"/>
      <c r="I463" s="13"/>
      <c r="J463" s="13"/>
      <c r="K463" s="13"/>
      <c r="L463" s="13"/>
      <c r="M463" s="13"/>
      <c r="N463" s="13"/>
      <c r="O463" s="13"/>
      <c r="P463" s="13"/>
      <c r="Q463" s="13"/>
      <c r="R463" s="178"/>
      <c r="S463" s="13"/>
      <c r="T463" s="13"/>
      <c r="U463" s="178"/>
      <c r="V463" s="56">
        <f>F463*$F$2+G463*$G$2+H463*$H$2+I463*$I$2+J463*$J$2+K463*$K$2+L463*$L$2+M463*$M$2+N463*$N$2+O463*$O$2+P463*$P$2+Q463*$Q$2+R463*$R$2+S463*$S$2+U463*$U$2+T463*$T$150</f>
        <v>0</v>
      </c>
    </row>
    <row r="464" spans="1:26" ht="12.75">
      <c r="A464" s="79">
        <v>3</v>
      </c>
      <c r="B464" s="279"/>
      <c r="C464" s="19">
        <f>E461+E462+E463+E464</f>
        <v>194</v>
      </c>
      <c r="D464" s="21" t="s">
        <v>35</v>
      </c>
      <c r="E464" s="22">
        <v>140</v>
      </c>
      <c r="F464" s="12"/>
      <c r="G464" s="12"/>
      <c r="H464" s="12"/>
      <c r="I464" s="12"/>
      <c r="J464" s="12"/>
      <c r="K464" s="12"/>
      <c r="L464" s="12"/>
      <c r="M464" s="12"/>
      <c r="N464" s="12">
        <v>1</v>
      </c>
      <c r="O464" s="12"/>
      <c r="P464" s="12"/>
      <c r="Q464" s="12"/>
      <c r="R464" s="178"/>
      <c r="S464" s="12"/>
      <c r="T464" s="12"/>
      <c r="U464" s="178"/>
      <c r="V464" s="56">
        <f>F464*$F$2+G464*$G$2+H464*$H$2+I464*$I$2+J464*$J$2+K464*$K$2+L464*$L$2+M464*$M$2+N464*$N$2+O464*$O$2+P464*$P$2+Q464*$Q$2+R464*$R$2+S464*$S$2+U464*$U$2+T464*$T$150</f>
        <v>50</v>
      </c>
    </row>
    <row r="465" spans="1:22" ht="12.75">
      <c r="A465" s="79">
        <v>3</v>
      </c>
      <c r="B465" s="279"/>
      <c r="C465" s="23"/>
      <c r="D465" s="24"/>
      <c r="E465" s="25"/>
      <c r="F465" s="14"/>
      <c r="G465" s="14"/>
      <c r="H465" s="14"/>
      <c r="I465" s="14"/>
      <c r="J465" s="14"/>
      <c r="K465" s="14"/>
      <c r="L465" s="14"/>
      <c r="M465" s="14"/>
      <c r="N465" s="14"/>
      <c r="O465" s="14"/>
      <c r="P465" s="14"/>
      <c r="Q465" s="14"/>
      <c r="R465" s="37"/>
      <c r="S465" s="37"/>
      <c r="T465" s="37"/>
      <c r="U465" s="37"/>
      <c r="V465" s="60">
        <f>F465*$F$2+G465*$G$2+H465*$H$2+I465*$I$2+J465*$J$2+K465*$K$2+L465*$L$2+M465*$M$2+N465*$N$2+O465*$O$2+P465*$P$2+Q465*$Q$2+R465*$R$2+S465*$S$2+U465*AL465+T465*$T$2</f>
        <v>0</v>
      </c>
    </row>
    <row r="466" spans="1:22" ht="12.75">
      <c r="A466" s="79">
        <v>3</v>
      </c>
      <c r="B466" s="279"/>
      <c r="C466" s="69" t="s">
        <v>39</v>
      </c>
      <c r="D466" s="20" t="s">
        <v>32</v>
      </c>
      <c r="E466" s="16">
        <v>100</v>
      </c>
      <c r="F466" s="13"/>
      <c r="G466" s="13"/>
      <c r="H466" s="13"/>
      <c r="I466" s="13">
        <v>1</v>
      </c>
      <c r="J466" s="13">
        <v>1</v>
      </c>
      <c r="K466" s="13"/>
      <c r="L466" s="13"/>
      <c r="M466" s="13"/>
      <c r="N466" s="13"/>
      <c r="O466" s="13"/>
      <c r="P466" s="13"/>
      <c r="Q466" s="13"/>
      <c r="R466" s="178"/>
      <c r="S466" s="13"/>
      <c r="T466" s="13"/>
      <c r="U466" s="178"/>
      <c r="V466" s="56">
        <f t="shared" ref="V466:V473" si="22">F466*$F$2+G466*$G$2+H466*$H$2+I466*$I$2+J466*$J$2+K466*$K$2+L466*$L$2+M466*$M$2+N466*$N$2+O466*$O$2+P466*$P$2+Q466*$Q$2+R466*$R$2+S466*$S$2+U466*$U$2+T466*$T$150</f>
        <v>100</v>
      </c>
    </row>
    <row r="467" spans="1:22" ht="12.75">
      <c r="A467" s="79">
        <v>3</v>
      </c>
      <c r="B467" s="279"/>
      <c r="C467" s="70"/>
      <c r="D467" s="21" t="s">
        <v>33</v>
      </c>
      <c r="E467" s="257">
        <v>19</v>
      </c>
      <c r="F467" s="12"/>
      <c r="G467" s="12"/>
      <c r="H467" s="12"/>
      <c r="I467" s="12"/>
      <c r="J467" s="12"/>
      <c r="K467" s="12">
        <v>1</v>
      </c>
      <c r="L467" s="12"/>
      <c r="M467" s="12"/>
      <c r="N467" s="12"/>
      <c r="O467" s="12"/>
      <c r="P467" s="12"/>
      <c r="Q467" s="12"/>
      <c r="R467" s="178"/>
      <c r="S467" s="12"/>
      <c r="T467" s="12"/>
      <c r="U467" s="178"/>
      <c r="V467" s="56">
        <f t="shared" si="22"/>
        <v>50</v>
      </c>
    </row>
    <row r="468" spans="1:22" ht="12.75">
      <c r="A468" s="79">
        <v>3</v>
      </c>
      <c r="B468" s="279"/>
      <c r="C468" s="70"/>
      <c r="D468" s="20" t="s">
        <v>34</v>
      </c>
      <c r="E468" s="16"/>
      <c r="F468" s="13"/>
      <c r="G468" s="13"/>
      <c r="H468" s="13"/>
      <c r="I468" s="13"/>
      <c r="J468" s="13"/>
      <c r="K468" s="13"/>
      <c r="L468" s="13"/>
      <c r="M468" s="13"/>
      <c r="N468" s="13"/>
      <c r="O468" s="13"/>
      <c r="P468" s="13"/>
      <c r="Q468" s="13"/>
      <c r="R468" s="178"/>
      <c r="S468" s="13"/>
      <c r="T468" s="13"/>
      <c r="U468" s="178"/>
      <c r="V468" s="56">
        <f t="shared" si="22"/>
        <v>0</v>
      </c>
    </row>
    <row r="469" spans="1:22" ht="12.75">
      <c r="A469" s="79">
        <v>3</v>
      </c>
      <c r="B469" s="279"/>
      <c r="C469" s="64">
        <f>E466+E467+E468+E469+E470+E471+E472+E473</f>
        <v>119</v>
      </c>
      <c r="D469" s="21" t="s">
        <v>35</v>
      </c>
      <c r="E469" s="2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78"/>
      <c r="S469" s="12"/>
      <c r="T469" s="12"/>
      <c r="U469" s="178"/>
      <c r="V469" s="56">
        <f t="shared" si="22"/>
        <v>0</v>
      </c>
    </row>
    <row r="470" spans="1:22" ht="12.75" hidden="1" customHeight="1">
      <c r="A470" s="79">
        <v>3</v>
      </c>
      <c r="B470" s="279"/>
      <c r="C470" s="69" t="s">
        <v>40</v>
      </c>
      <c r="D470" s="20" t="s">
        <v>32</v>
      </c>
      <c r="E470" s="16"/>
      <c r="F470" s="13"/>
      <c r="G470" s="13"/>
      <c r="H470" s="13"/>
      <c r="I470" s="13"/>
      <c r="J470" s="13"/>
      <c r="K470" s="13"/>
      <c r="L470" s="13"/>
      <c r="M470" s="13"/>
      <c r="N470" s="13"/>
      <c r="O470" s="13"/>
      <c r="P470" s="13"/>
      <c r="Q470" s="13"/>
      <c r="R470" s="13"/>
      <c r="S470" s="13"/>
      <c r="T470" s="13"/>
      <c r="U470" s="13"/>
      <c r="V470" s="56">
        <f t="shared" si="22"/>
        <v>0</v>
      </c>
    </row>
    <row r="471" spans="1:22" ht="12.75" hidden="1" customHeight="1">
      <c r="A471" s="79">
        <v>3</v>
      </c>
      <c r="B471" s="279"/>
      <c r="C471" s="70"/>
      <c r="D471" s="21" t="s">
        <v>33</v>
      </c>
      <c r="E471" s="2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56">
        <f t="shared" si="22"/>
        <v>0</v>
      </c>
    </row>
    <row r="472" spans="1:22" ht="12.75" hidden="1" customHeight="1">
      <c r="A472" s="79">
        <v>3</v>
      </c>
      <c r="B472" s="279"/>
      <c r="C472" s="77"/>
      <c r="D472" s="20" t="s">
        <v>34</v>
      </c>
      <c r="E472" s="16"/>
      <c r="F472" s="13"/>
      <c r="G472" s="13"/>
      <c r="H472" s="13"/>
      <c r="I472" s="13"/>
      <c r="J472" s="13"/>
      <c r="K472" s="13"/>
      <c r="L472" s="13"/>
      <c r="M472" s="13"/>
      <c r="N472" s="13"/>
      <c r="O472" s="13"/>
      <c r="P472" s="13"/>
      <c r="Q472" s="13"/>
      <c r="R472" s="13"/>
      <c r="S472" s="13"/>
      <c r="T472" s="13"/>
      <c r="U472" s="13"/>
      <c r="V472" s="56">
        <f t="shared" si="22"/>
        <v>0</v>
      </c>
    </row>
    <row r="473" spans="1:22" ht="12.75" hidden="1" customHeight="1">
      <c r="A473" s="79">
        <v>3</v>
      </c>
      <c r="B473" s="279"/>
      <c r="C473" s="78"/>
      <c r="D473" s="21" t="s">
        <v>35</v>
      </c>
      <c r="E473" s="2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56">
        <f t="shared" si="22"/>
        <v>0</v>
      </c>
    </row>
    <row r="474" spans="1:22" ht="12.75">
      <c r="A474" s="79">
        <v>3</v>
      </c>
      <c r="B474" s="279"/>
      <c r="C474" s="23"/>
      <c r="D474" s="24"/>
      <c r="E474" s="25"/>
      <c r="F474" s="14"/>
      <c r="G474" s="14"/>
      <c r="H474" s="14"/>
      <c r="I474" s="14"/>
      <c r="J474" s="14"/>
      <c r="K474" s="14"/>
      <c r="L474" s="14"/>
      <c r="M474" s="14"/>
      <c r="N474" s="14"/>
      <c r="O474" s="14"/>
      <c r="P474" s="14"/>
      <c r="Q474" s="14"/>
      <c r="R474" s="37"/>
      <c r="S474" s="37"/>
      <c r="T474" s="37"/>
      <c r="U474" s="37"/>
      <c r="V474" s="60">
        <f>F474*$F$2+G474*$G$2+H474*$H$2+I474*$I$2+J474*$J$2+K474*$K$2+L474*$L$2+M474*$M$2+N474*$N$2+O474*$O$2+P474*$P$2+Q474*$Q$2+R474*$R$2+S474*$S$2+U474*AL474+T474*$T$2</f>
        <v>0</v>
      </c>
    </row>
    <row r="475" spans="1:22" ht="12.75">
      <c r="A475" s="79">
        <v>3</v>
      </c>
      <c r="B475" s="279"/>
      <c r="C475" s="66" t="s">
        <v>41</v>
      </c>
      <c r="D475" s="20" t="s">
        <v>32</v>
      </c>
      <c r="E475" s="16"/>
      <c r="F475" s="13"/>
      <c r="G475" s="13"/>
      <c r="H475" s="13"/>
      <c r="I475" s="13"/>
      <c r="J475" s="13"/>
      <c r="K475" s="13"/>
      <c r="L475" s="13"/>
      <c r="M475" s="13"/>
      <c r="N475" s="13"/>
      <c r="O475" s="13"/>
      <c r="P475" s="13"/>
      <c r="Q475" s="13"/>
      <c r="R475" s="178"/>
      <c r="S475" s="13"/>
      <c r="T475" s="13"/>
      <c r="U475" s="178"/>
      <c r="V475" s="56">
        <f>F475*$F$2+G475*$G$2+H475*$H$2+I475*$I$2+J475*$J$2+K475*$K$2+L475*$L$2+M475*$M$2+N475*$N$2+O475*$O$2+P475*$P$2+Q475*$Q$2+R475*$R$2+S475*$S$2+U475*$U$2+T475*$T$150</f>
        <v>0</v>
      </c>
    </row>
    <row r="476" spans="1:22" ht="12.75">
      <c r="A476" s="79">
        <v>3</v>
      </c>
      <c r="B476" s="279"/>
      <c r="C476" s="67"/>
      <c r="D476" s="21" t="s">
        <v>33</v>
      </c>
      <c r="E476" s="257">
        <v>5</v>
      </c>
      <c r="F476" s="12"/>
      <c r="G476" s="12"/>
      <c r="H476" s="12"/>
      <c r="I476" s="12"/>
      <c r="J476" s="12"/>
      <c r="K476" s="12">
        <v>1</v>
      </c>
      <c r="L476" s="12"/>
      <c r="M476" s="12"/>
      <c r="N476" s="12"/>
      <c r="O476" s="12"/>
      <c r="P476" s="12"/>
      <c r="Q476" s="12"/>
      <c r="R476" s="178"/>
      <c r="S476" s="12"/>
      <c r="T476" s="12"/>
      <c r="U476" s="178"/>
      <c r="V476" s="56">
        <f>F476*$F$2+G476*$G$2+H476*$H$2+I476*$I$2+J476*$J$2+K476*$K$2+L476*$L$2+M476*$M$2+N476*$N$2+O476*$O$2+P476*$P$2+Q476*$Q$2+R476*$R$2+S476*$S$2+U476*$U$2+T476*$T$150</f>
        <v>50</v>
      </c>
    </row>
    <row r="477" spans="1:22" ht="12.75">
      <c r="A477" s="79">
        <v>3</v>
      </c>
      <c r="B477" s="279"/>
      <c r="C477" s="68"/>
      <c r="D477" s="20" t="s">
        <v>34</v>
      </c>
      <c r="E477" s="16">
        <v>50</v>
      </c>
      <c r="F477" s="13"/>
      <c r="G477" s="13"/>
      <c r="H477" s="13"/>
      <c r="I477" s="13"/>
      <c r="J477" s="13"/>
      <c r="K477" s="13"/>
      <c r="L477" s="13">
        <v>1</v>
      </c>
      <c r="M477" s="13"/>
      <c r="N477" s="13"/>
      <c r="O477" s="13"/>
      <c r="P477" s="13"/>
      <c r="Q477" s="13"/>
      <c r="R477" s="178"/>
      <c r="S477" s="13"/>
      <c r="T477" s="13"/>
      <c r="U477" s="178"/>
      <c r="V477" s="56">
        <f>F477*$F$2+G477*$G$2+H477*$H$2+I477*$I$2+J477*$J$2+K477*$K$2+L477*$L$2+M477*$M$2+N477*$N$2+O477*$O$2+P477*$P$2+Q477*$Q$2+R477*$R$2+S477*$S$2+U477*$U$2+T477*$T$150</f>
        <v>50</v>
      </c>
    </row>
    <row r="478" spans="1:22" ht="12.75">
      <c r="A478" s="79">
        <v>3</v>
      </c>
      <c r="B478" s="279"/>
      <c r="C478" s="19">
        <f>E475+E476+E477+E478</f>
        <v>55</v>
      </c>
      <c r="D478" s="21" t="s">
        <v>35</v>
      </c>
      <c r="E478" s="2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78"/>
      <c r="S478" s="12"/>
      <c r="T478" s="12"/>
      <c r="U478" s="178"/>
      <c r="V478" s="56">
        <f>F478*$F$2+G478*$G$2+H478*$H$2+I478*$I$2+J478*$J$2+K478*$K$2+L478*$L$2+M478*$M$2+N478*$N$2+O478*$O$2+P478*$P$2+Q478*$Q$2+R478*$R$2+S478*$S$2+U478*$U$2+T478*$T$150</f>
        <v>0</v>
      </c>
    </row>
    <row r="479" spans="1:22" ht="15.75" customHeight="1">
      <c r="A479" s="79">
        <v>3</v>
      </c>
      <c r="B479" s="195"/>
      <c r="C479" s="29"/>
      <c r="D479" s="30"/>
      <c r="E479" s="31"/>
      <c r="F479" s="32"/>
      <c r="G479" s="32"/>
      <c r="H479" s="32"/>
      <c r="I479" s="32"/>
      <c r="J479" s="32"/>
      <c r="K479" s="32"/>
      <c r="L479" s="32"/>
      <c r="M479" s="32"/>
      <c r="N479" s="32"/>
      <c r="O479" s="32"/>
      <c r="P479" s="32"/>
      <c r="Q479" s="32"/>
      <c r="R479" s="32"/>
      <c r="S479" s="32"/>
      <c r="T479" s="32"/>
      <c r="U479" s="32"/>
      <c r="V479" s="61">
        <f>F479*$F$2+G479*$G$2+H479*$H$2+I479*$I$2+J479*$J$2+K479*$K$2+L479*$L$2+M479*$M$2+N479*$N$2+O479*$O$2+P479*$P$2+Q479*$Q$2+R479*$R$2+S479*$S$2+U479*AL479+T479*$T$2</f>
        <v>0</v>
      </c>
    </row>
    <row r="480" spans="1:22" ht="15" customHeight="1">
      <c r="A480" s="79">
        <v>3</v>
      </c>
      <c r="B480" s="194"/>
      <c r="C480" s="75"/>
      <c r="D480" s="34"/>
      <c r="E480" s="35"/>
      <c r="F480" s="33"/>
      <c r="G480" s="33"/>
      <c r="H480" s="33"/>
      <c r="I480" s="33"/>
      <c r="J480" s="33"/>
      <c r="K480" s="33"/>
      <c r="L480" s="33"/>
      <c r="M480" s="33"/>
      <c r="N480" s="33"/>
      <c r="O480" s="33"/>
      <c r="P480" s="33"/>
      <c r="Q480" s="33"/>
      <c r="R480" s="33"/>
      <c r="S480" s="33"/>
      <c r="T480" s="33"/>
      <c r="U480" s="33"/>
      <c r="V480" s="63"/>
    </row>
    <row r="481" spans="1:26" ht="15" customHeight="1">
      <c r="A481" s="79">
        <v>3</v>
      </c>
      <c r="B481" s="194"/>
      <c r="C481" s="75"/>
      <c r="D481" s="33"/>
      <c r="E481" s="35"/>
      <c r="F481" s="33"/>
      <c r="G481" s="33"/>
      <c r="H481" s="33"/>
      <c r="I481" s="33"/>
      <c r="J481" s="33"/>
      <c r="K481" s="33"/>
      <c r="L481" s="33"/>
      <c r="M481" s="33"/>
      <c r="N481" s="33"/>
      <c r="O481" s="33"/>
      <c r="P481" s="33"/>
      <c r="Q481" s="33"/>
      <c r="R481" s="33"/>
      <c r="S481" s="33"/>
      <c r="T481" s="33"/>
      <c r="U481" s="33"/>
      <c r="V481" s="63"/>
    </row>
    <row r="482" spans="1:26" ht="12.75">
      <c r="A482" s="79">
        <v>3</v>
      </c>
      <c r="B482" s="289"/>
      <c r="C482" s="280" t="s">
        <v>13</v>
      </c>
      <c r="D482" s="280" t="s">
        <v>14</v>
      </c>
      <c r="E482" s="286" t="s">
        <v>15</v>
      </c>
      <c r="F482" s="16" t="s">
        <v>16</v>
      </c>
      <c r="G482" s="16" t="s">
        <v>17</v>
      </c>
      <c r="H482" s="16" t="s">
        <v>18</v>
      </c>
      <c r="I482" s="16" t="s">
        <v>19</v>
      </c>
      <c r="J482" s="16" t="s">
        <v>20</v>
      </c>
      <c r="K482" s="16" t="s">
        <v>21</v>
      </c>
      <c r="L482" s="16" t="s">
        <v>22</v>
      </c>
      <c r="M482" s="16" t="s">
        <v>23</v>
      </c>
      <c r="N482" s="16" t="s">
        <v>24</v>
      </c>
      <c r="O482" s="16" t="s">
        <v>25</v>
      </c>
      <c r="P482" s="16" t="s">
        <v>26</v>
      </c>
      <c r="Q482" s="16" t="s">
        <v>27</v>
      </c>
      <c r="R482" s="16" t="s">
        <v>28</v>
      </c>
      <c r="S482" s="16" t="s">
        <v>29</v>
      </c>
      <c r="T482" s="16" t="s">
        <v>134</v>
      </c>
      <c r="U482" s="17" t="s">
        <v>30</v>
      </c>
      <c r="V482" s="18"/>
    </row>
    <row r="483" spans="1:26" ht="12.75">
      <c r="A483" s="79">
        <v>3</v>
      </c>
      <c r="B483" s="288"/>
      <c r="C483" s="280"/>
      <c r="D483" s="280"/>
      <c r="E483" s="286"/>
      <c r="F483" s="16">
        <v>36</v>
      </c>
      <c r="G483" s="16">
        <v>20</v>
      </c>
      <c r="H483" s="16">
        <v>20</v>
      </c>
      <c r="I483" s="16">
        <v>50</v>
      </c>
      <c r="J483" s="16">
        <v>50</v>
      </c>
      <c r="K483" s="16">
        <v>50</v>
      </c>
      <c r="L483" s="16">
        <v>50</v>
      </c>
      <c r="M483" s="16">
        <v>36</v>
      </c>
      <c r="N483" s="16">
        <v>50</v>
      </c>
      <c r="O483" s="16">
        <v>50</v>
      </c>
      <c r="P483" s="16">
        <v>50</v>
      </c>
      <c r="Q483" s="16">
        <v>50</v>
      </c>
      <c r="R483" s="16">
        <v>65</v>
      </c>
      <c r="S483" s="16">
        <v>26</v>
      </c>
      <c r="T483" s="16">
        <v>150</v>
      </c>
      <c r="U483" s="16">
        <v>65</v>
      </c>
      <c r="V483" s="45">
        <f>SUM(F483:U483)</f>
        <v>818</v>
      </c>
    </row>
    <row r="484" spans="1:26" ht="15">
      <c r="A484" s="79">
        <v>3</v>
      </c>
      <c r="B484" s="278">
        <f>'3-ΑΙΘΟΥΣΕΣ'!$B$3+17</f>
        <v>42551</v>
      </c>
      <c r="C484" s="66" t="s">
        <v>31</v>
      </c>
      <c r="D484" s="18" t="s">
        <v>32</v>
      </c>
      <c r="E484" s="16"/>
      <c r="F484" s="13"/>
      <c r="G484" s="13"/>
      <c r="H484" s="13"/>
      <c r="I484" s="13"/>
      <c r="J484" s="13"/>
      <c r="K484" s="13"/>
      <c r="L484" s="13"/>
      <c r="M484" s="13"/>
      <c r="N484" s="13"/>
      <c r="O484" s="13"/>
      <c r="P484" s="13"/>
      <c r="Q484" s="13"/>
      <c r="R484" s="178"/>
      <c r="S484" s="13"/>
      <c r="T484" s="13"/>
      <c r="U484" s="178"/>
      <c r="V484" s="56">
        <f>F484*$F$2+G484*$G$2+H484*$H$2+I484*$I$2+J484*$J$2+K484*$K$2+L484*$L$2+M484*$M$2+N484*$N$2+O484*$O$2+P484*$P$2+Q484*$Q$2+R484*$R$2+S484*$S$2+U484*$U$2+T484*$T$150</f>
        <v>0</v>
      </c>
      <c r="Y484" s="55" t="s">
        <v>31</v>
      </c>
      <c r="Z484" s="54" t="str">
        <f>IF(F485=1,"Γ1,","")&amp;""&amp;IF(G485=1,"Γ2,","")&amp;""&amp;IF(H485=1,"Γ3,","")&amp;""&amp;IF(I485=1,"Γ4,","")&amp;""&amp;IF(J485=1,"Γ5,","")&amp;""&amp;IF(K485=1,"Γ6,","")&amp;""&amp;IF(L485=1,"Γ7,","")&amp;""&amp;IF(M485=1,"B1,","")&amp;""&amp;IF(N485=1,"B2,","")&amp;""&amp;IF(O485=1,"B3,","")&amp;""&amp;IF(P485=1,"B4,","")&amp;""&amp;IF(Q485=1,"ΦΧ,","")&amp;""&amp;IF(R485=1,"ΚΑΜ,","")&amp;""&amp;IF(S485=1,"ΣΧ,","")&amp;""&amp;IF(T485=1,"Κ28,","")&amp;""&amp;IF(U485=1,"ΣΕΥΠ,","")</f>
        <v>Γ5,</v>
      </c>
    </row>
    <row r="485" spans="1:26" ht="15">
      <c r="A485" s="79">
        <v>3</v>
      </c>
      <c r="B485" s="279"/>
      <c r="C485" s="67"/>
      <c r="D485" s="28" t="s">
        <v>33</v>
      </c>
      <c r="E485" s="259">
        <v>8</v>
      </c>
      <c r="F485" s="12"/>
      <c r="G485" s="12"/>
      <c r="H485" s="12"/>
      <c r="I485" s="12"/>
      <c r="J485" s="12">
        <v>1</v>
      </c>
      <c r="K485" s="12"/>
      <c r="L485" s="12"/>
      <c r="M485" s="12"/>
      <c r="N485" s="12"/>
      <c r="O485" s="12"/>
      <c r="P485" s="12"/>
      <c r="Q485" s="12"/>
      <c r="R485" s="178"/>
      <c r="S485" s="12"/>
      <c r="T485" s="12"/>
      <c r="U485" s="178"/>
      <c r="V485" s="56">
        <f>F485*$F$2+G485*$G$2+H485*$H$2+I485*$I$2+J485*$J$2+K485*$K$2+L485*$L$2+M485*$M$2+N485*$N$2+O485*$O$2+P485*$P$2+Q485*$Q$2+R485*$R$2+S485*$S$2+U485*$U$2+T485*$T$150</f>
        <v>50</v>
      </c>
      <c r="Y485" s="55" t="s">
        <v>36</v>
      </c>
      <c r="Z485" s="54" t="str">
        <f>IF(F490=1,"Γ1,","")&amp;""&amp;IF(G490=1,"Γ2,","")&amp;""&amp;IF(H490=1,"Γ3,","")&amp;""&amp;IF(I490=1,"Γ4,","")&amp;""&amp;IF(J490=1,"Γ5,","")&amp;""&amp;IF(K490=1,"Γ6,","")&amp;""&amp;IF(L490=1,"Γ7,","")&amp;""&amp;IF(M490=1,"B1,","")&amp;""&amp;IF(N490=1,"B2,","")&amp;""&amp;IF(O490=1,"B3,","")&amp;""&amp;IF(P490=1,"B4,","")&amp;""&amp;IF(Q490=1,"ΦΧ,","")&amp;""&amp;IF(R490=1,"ΚΑΜ,","")&amp;""&amp;IF(S490=1,"ΣΧ,","")&amp;""&amp;IF(T490=1,"Κ28,","")&amp;""&amp;IF(U490=1,"ΣΕΥΠ,","")</f>
        <v>Κ28,</v>
      </c>
    </row>
    <row r="486" spans="1:26" ht="15">
      <c r="A486" s="79">
        <v>3</v>
      </c>
      <c r="B486" s="279"/>
      <c r="C486" s="68"/>
      <c r="D486" s="18" t="s">
        <v>34</v>
      </c>
      <c r="E486" s="16">
        <v>150</v>
      </c>
      <c r="F486" s="13"/>
      <c r="G486" s="13"/>
      <c r="H486" s="13"/>
      <c r="I486" s="13"/>
      <c r="J486" s="13"/>
      <c r="K486" s="13"/>
      <c r="L486" s="13"/>
      <c r="M486" s="13"/>
      <c r="N486" s="13"/>
      <c r="O486" s="13"/>
      <c r="P486" s="13"/>
      <c r="Q486" s="13"/>
      <c r="R486" s="178"/>
      <c r="S486" s="13"/>
      <c r="T486" s="13">
        <v>1</v>
      </c>
      <c r="U486" s="178"/>
      <c r="V486" s="56">
        <f>F486*$F$2+G486*$G$2+H486*$H$2+I486*$I$2+J486*$J$2+K486*$K$2+L486*$L$2+M486*$M$2+N486*$N$2+O486*$O$2+P486*$P$2+Q486*$Q$2+R486*$R$2+S486*$S$2+U486*$U$2+T486*$T$150</f>
        <v>150</v>
      </c>
      <c r="Y486" s="55" t="s">
        <v>38</v>
      </c>
      <c r="Z486" s="54" t="str">
        <f>IF(F499=1,"Γ1,","")&amp;""&amp;IF(G499=1,"Γ2,","")&amp;""&amp;IF(H499=1,"Γ3,","")&amp;""&amp;IF(I499=1,"Γ4,","")&amp;""&amp;IF(J499=1,"Γ5,","")&amp;""&amp;IF(K499=1,"Γ6,","")&amp;""&amp;IF(L499=1,"Γ7,","")&amp;""&amp;IF(M499=1,"B1,","")&amp;""&amp;IF(N499=1,"B2,","")&amp;""&amp;IF(O499=1,"B3,","")&amp;""&amp;IF(P499=1,"B4,","")&amp;""&amp;IF(Q499=1,"ΦΧ,","")&amp;""&amp;IF(R499=1,"ΚΑΜ,","")&amp;""&amp;IF(S499=1,"ΣΧ,","")&amp;""&amp;IF(T499=1,"Κ28,","")&amp;""&amp;IF(U499=1,"ΣΕΥΠ,","")</f>
        <v/>
      </c>
    </row>
    <row r="487" spans="1:26" ht="15">
      <c r="A487" s="79">
        <v>3</v>
      </c>
      <c r="B487" s="279"/>
      <c r="C487" s="19">
        <f>E484+E485+E486+E487</f>
        <v>158</v>
      </c>
      <c r="D487" s="28" t="s">
        <v>35</v>
      </c>
      <c r="E487" s="2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78"/>
      <c r="S487" s="12"/>
      <c r="T487" s="12"/>
      <c r="U487" s="178"/>
      <c r="V487" s="56">
        <f>F487*$F$2+G487*$G$2+H487*$H$2+I487*$I$2+J487*$J$2+K487*$K$2+L487*$L$2+M487*$M$2+N487*$N$2+O487*$O$2+P487*$P$2+Q487*$Q$2+R487*$R$2+S487*$S$2+U487*$U$2+T487*$T$150</f>
        <v>0</v>
      </c>
      <c r="Y487" s="55" t="s">
        <v>39</v>
      </c>
      <c r="Z487" s="54" t="str">
        <f>IF(F504=1,"Γ1,","")&amp;""&amp;IF(G504=1,"Γ2,","")&amp;""&amp;IF(H504=1,"Γ3,","")&amp;""&amp;IF(I504=1,"Γ4,","")&amp;""&amp;IF(J504=1,"Γ5,","")&amp;""&amp;IF(K504=1,"Γ6,","")&amp;""&amp;IF(L504=1,"Γ7,","")&amp;""&amp;IF(M504=1,"B1,","")&amp;""&amp;IF(N504=1,"B2,","")&amp;""&amp;IF(O504=1,"B3,","")&amp;""&amp;IF(P504=1,"B4,","")&amp;""&amp;IF(Q504=1,"ΦΧ,","")&amp;""&amp;IF(R504=1,"ΚΑΜ,","")&amp;""&amp;IF(S504=1,"ΣΧ,","")&amp;""&amp;IF(T504=1,"Κ28,","")&amp;""&amp;IF(U504=1,"ΣΕΥΠ,","")</f>
        <v/>
      </c>
    </row>
    <row r="488" spans="1:26" ht="15">
      <c r="A488" s="79">
        <v>3</v>
      </c>
      <c r="B488" s="279"/>
      <c r="C488" s="23"/>
      <c r="D488" s="24"/>
      <c r="E488" s="25"/>
      <c r="F488" s="14"/>
      <c r="G488" s="14"/>
      <c r="H488" s="14"/>
      <c r="I488" s="14"/>
      <c r="J488" s="14"/>
      <c r="K488" s="14"/>
      <c r="L488" s="14"/>
      <c r="M488" s="14"/>
      <c r="N488" s="14"/>
      <c r="O488" s="14"/>
      <c r="P488" s="14"/>
      <c r="Q488" s="14"/>
      <c r="R488" s="37"/>
      <c r="S488" s="37"/>
      <c r="T488" s="37"/>
      <c r="U488" s="37"/>
      <c r="V488" s="60">
        <f>F488*$F$2+G488*$G$2+H488*$H$2+I488*$I$2+J488*$J$2+K488*$K$2+L488*$L$2+M488*$M$2+N488*$N$2+O488*$O$2+P488*$P$2+Q488*$Q$2+R488*$R$2+S488*$S$2+U488*AL488+T488*$T$2</f>
        <v>0</v>
      </c>
      <c r="Y488" s="55" t="s">
        <v>41</v>
      </c>
      <c r="Z488" s="54" t="str">
        <f>IF(F513=1,"Γ1,","")&amp;""&amp;IF(G513=1,"Γ2,","")&amp;""&amp;IF(H513=1,"Γ3,","")&amp;""&amp;IF(I513=1,"Γ4,","")&amp;""&amp;IF(J513=1,"Γ5,","")&amp;""&amp;IF(K513=1,"Γ6,","")&amp;""&amp;IF(L513=1,"Γ7,","")&amp;""&amp;IF(M513=1,"B1,","")&amp;""&amp;IF(N513=1,"B2,","")&amp;""&amp;IF(O513=1,"B3,","")&amp;""&amp;IF(P513=1,"B4,","")&amp;""&amp;IF(Q513=1,"ΦΧ,","")&amp;""&amp;IF(R513=1,"ΚΑΜ,","")&amp;""&amp;IF(S513=1,"ΣΧ,","")&amp;""&amp;IF(T513=1,"Κ28,","")&amp;""&amp;IF(U513=1,"ΣΕΥΠ,","")</f>
        <v>B4,</v>
      </c>
    </row>
    <row r="489" spans="1:26" ht="12.75">
      <c r="A489" s="79">
        <v>3</v>
      </c>
      <c r="B489" s="279"/>
      <c r="C489" s="69" t="s">
        <v>36</v>
      </c>
      <c r="D489" s="20" t="s">
        <v>32</v>
      </c>
      <c r="E489" s="16"/>
      <c r="F489" s="13"/>
      <c r="G489" s="13"/>
      <c r="H489" s="13"/>
      <c r="I489" s="13"/>
      <c r="J489" s="13"/>
      <c r="K489" s="13"/>
      <c r="L489" s="13"/>
      <c r="M489" s="13"/>
      <c r="N489" s="13"/>
      <c r="O489" s="13"/>
      <c r="P489" s="13"/>
      <c r="Q489" s="13"/>
      <c r="R489" s="178"/>
      <c r="S489" s="13"/>
      <c r="T489" s="13"/>
      <c r="U489" s="178"/>
      <c r="V489" s="56">
        <f t="shared" ref="V489:V496" si="23">F489*$F$2+G489*$G$2+H489*$H$2+I489*$I$2+J489*$J$2+K489*$K$2+L489*$L$2+M489*$M$2+N489*$N$2+O489*$O$2+P489*$P$2+Q489*$Q$2+R489*$R$2+S489*$S$2+U489*$U$2+T489*$T$150</f>
        <v>0</v>
      </c>
    </row>
    <row r="490" spans="1:26" ht="12.75">
      <c r="A490" s="79">
        <v>3</v>
      </c>
      <c r="B490" s="279"/>
      <c r="C490" s="70"/>
      <c r="D490" s="21" t="s">
        <v>33</v>
      </c>
      <c r="E490" s="259">
        <v>254</v>
      </c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78"/>
      <c r="S490" s="12"/>
      <c r="T490" s="12">
        <v>1</v>
      </c>
      <c r="U490" s="178"/>
      <c r="V490" s="56">
        <f t="shared" si="23"/>
        <v>150</v>
      </c>
    </row>
    <row r="491" spans="1:26" ht="12.75">
      <c r="A491" s="79">
        <v>3</v>
      </c>
      <c r="B491" s="279"/>
      <c r="C491" s="70"/>
      <c r="D491" s="20" t="s">
        <v>34</v>
      </c>
      <c r="E491" s="16">
        <v>50</v>
      </c>
      <c r="F491" s="13"/>
      <c r="G491" s="13"/>
      <c r="H491" s="13"/>
      <c r="I491" s="13"/>
      <c r="J491" s="13"/>
      <c r="K491" s="13"/>
      <c r="L491" s="13"/>
      <c r="M491" s="13"/>
      <c r="N491" s="13"/>
      <c r="O491" s="13"/>
      <c r="P491" s="13">
        <v>1</v>
      </c>
      <c r="Q491" s="13"/>
      <c r="R491" s="178"/>
      <c r="S491" s="13"/>
      <c r="T491" s="13"/>
      <c r="U491" s="178"/>
      <c r="V491" s="56">
        <f t="shared" si="23"/>
        <v>50</v>
      </c>
    </row>
    <row r="492" spans="1:26" ht="12.75">
      <c r="A492" s="79">
        <v>3</v>
      </c>
      <c r="B492" s="279"/>
      <c r="C492" s="64">
        <f>E489+E490+E491+E492+E493+E494+E495+E496</f>
        <v>352</v>
      </c>
      <c r="D492" s="21" t="s">
        <v>35</v>
      </c>
      <c r="E492" s="22">
        <v>48</v>
      </c>
      <c r="F492" s="12"/>
      <c r="G492" s="12"/>
      <c r="H492" s="12"/>
      <c r="I492" s="12"/>
      <c r="J492" s="12"/>
      <c r="K492" s="12"/>
      <c r="L492" s="12"/>
      <c r="M492" s="12"/>
      <c r="N492" s="12"/>
      <c r="O492" s="12">
        <v>1</v>
      </c>
      <c r="P492" s="12"/>
      <c r="Q492" s="12"/>
      <c r="R492" s="178"/>
      <c r="S492" s="12"/>
      <c r="T492" s="12"/>
      <c r="U492" s="178"/>
      <c r="V492" s="56">
        <f t="shared" si="23"/>
        <v>50</v>
      </c>
    </row>
    <row r="493" spans="1:26" ht="12.75" hidden="1" customHeight="1">
      <c r="A493" s="79">
        <v>3</v>
      </c>
      <c r="B493" s="279"/>
      <c r="C493" s="71" t="s">
        <v>37</v>
      </c>
      <c r="D493" s="20" t="s">
        <v>32</v>
      </c>
      <c r="E493" s="16"/>
      <c r="F493" s="13"/>
      <c r="G493" s="13"/>
      <c r="H493" s="13"/>
      <c r="I493" s="13"/>
      <c r="J493" s="13"/>
      <c r="K493" s="13"/>
      <c r="L493" s="13"/>
      <c r="M493" s="13"/>
      <c r="N493" s="13"/>
      <c r="O493" s="13"/>
      <c r="P493" s="13"/>
      <c r="Q493" s="13"/>
      <c r="R493" s="13"/>
      <c r="S493" s="13"/>
      <c r="T493" s="13"/>
      <c r="U493" s="13"/>
      <c r="V493" s="56">
        <f t="shared" si="23"/>
        <v>0</v>
      </c>
    </row>
    <row r="494" spans="1:26" ht="12.75" hidden="1" customHeight="1">
      <c r="A494" s="79">
        <v>3</v>
      </c>
      <c r="B494" s="279"/>
      <c r="C494" s="72"/>
      <c r="D494" s="21" t="s">
        <v>33</v>
      </c>
      <c r="E494" s="1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56">
        <f t="shared" si="23"/>
        <v>0</v>
      </c>
    </row>
    <row r="495" spans="1:26" ht="12.75" hidden="1" customHeight="1">
      <c r="A495" s="79">
        <v>3</v>
      </c>
      <c r="B495" s="279"/>
      <c r="C495" s="73"/>
      <c r="D495" s="20" t="s">
        <v>34</v>
      </c>
      <c r="E495" s="16"/>
      <c r="F495" s="13"/>
      <c r="G495" s="13"/>
      <c r="H495" s="13"/>
      <c r="I495" s="13"/>
      <c r="J495" s="13"/>
      <c r="K495" s="13"/>
      <c r="L495" s="13"/>
      <c r="M495" s="13"/>
      <c r="N495" s="13"/>
      <c r="O495" s="13"/>
      <c r="P495" s="13"/>
      <c r="Q495" s="13"/>
      <c r="R495" s="13"/>
      <c r="S495" s="13"/>
      <c r="T495" s="13"/>
      <c r="U495" s="13"/>
      <c r="V495" s="56">
        <f t="shared" si="23"/>
        <v>0</v>
      </c>
    </row>
    <row r="496" spans="1:26" ht="12.75" hidden="1" customHeight="1">
      <c r="A496" s="79">
        <v>3</v>
      </c>
      <c r="B496" s="279"/>
      <c r="D496" s="21" t="s">
        <v>35</v>
      </c>
      <c r="E496" s="2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56">
        <f t="shared" si="23"/>
        <v>0</v>
      </c>
    </row>
    <row r="497" spans="1:22" ht="12.75">
      <c r="A497" s="79">
        <v>3</v>
      </c>
      <c r="B497" s="279"/>
      <c r="C497" s="23"/>
      <c r="D497" s="24"/>
      <c r="E497" s="25"/>
      <c r="F497" s="14"/>
      <c r="G497" s="14"/>
      <c r="H497" s="14"/>
      <c r="I497" s="14"/>
      <c r="J497" s="14"/>
      <c r="K497" s="14"/>
      <c r="L497" s="14"/>
      <c r="M497" s="14"/>
      <c r="N497" s="14"/>
      <c r="O497" s="14"/>
      <c r="P497" s="14"/>
      <c r="Q497" s="14"/>
      <c r="R497" s="37"/>
      <c r="S497" s="37"/>
      <c r="T497" s="37"/>
      <c r="U497" s="37"/>
      <c r="V497" s="60">
        <f>F497*$F$2+G497*$G$2+H497*$H$2+I497*$I$2+J497*$J$2+K497*$K$2+L497*$L$2+M497*$M$2+N497*$N$2+O497*$O$2+P497*$P$2+Q497*$Q$2+R497*$R$2+S497*$S$2+U497*AL497+T497*$T$2</f>
        <v>0</v>
      </c>
    </row>
    <row r="498" spans="1:22" ht="12.75">
      <c r="A498" s="79">
        <v>3</v>
      </c>
      <c r="B498" s="279"/>
      <c r="C498" s="66" t="s">
        <v>38</v>
      </c>
      <c r="D498" s="20" t="s">
        <v>32</v>
      </c>
      <c r="E498" s="16"/>
      <c r="F498" s="13"/>
      <c r="G498" s="13"/>
      <c r="H498" s="13"/>
      <c r="I498" s="13"/>
      <c r="J498" s="13"/>
      <c r="K498" s="13"/>
      <c r="L498" s="13"/>
      <c r="M498" s="13"/>
      <c r="N498" s="13"/>
      <c r="O498" s="13"/>
      <c r="P498" s="13"/>
      <c r="Q498" s="13"/>
      <c r="R498" s="178"/>
      <c r="S498" s="13"/>
      <c r="T498" s="13"/>
      <c r="U498" s="178"/>
      <c r="V498" s="56">
        <f>F498*$F$2+G498*$G$2+H498*$H$2+I498*$I$2+J498*$J$2+K498*$K$2+L498*$L$2+M498*$M$2+N498*$N$2+O498*$O$2+P498*$P$2+Q498*$Q$2+R498*$R$2+S498*$S$2+U498*$U$2+T498*$T$150</f>
        <v>0</v>
      </c>
    </row>
    <row r="499" spans="1:22" ht="12.75">
      <c r="A499" s="79">
        <v>3</v>
      </c>
      <c r="B499" s="279"/>
      <c r="C499" s="67"/>
      <c r="D499" s="21" t="s">
        <v>33</v>
      </c>
      <c r="E499" s="41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78"/>
      <c r="S499" s="12"/>
      <c r="T499" s="12"/>
      <c r="U499" s="178"/>
      <c r="V499" s="56">
        <f>F499*$F$2+G499*$G$2+H499*$H$2+I499*$I$2+J499*$J$2+K499*$K$2+L499*$L$2+M499*$M$2+N499*$N$2+O499*$O$2+P499*$P$2+Q499*$Q$2+R499*$R$2+S499*$S$2+U499*$U$2+T499*$T$150</f>
        <v>0</v>
      </c>
    </row>
    <row r="500" spans="1:22" ht="12.75">
      <c r="A500" s="79">
        <v>3</v>
      </c>
      <c r="B500" s="279"/>
      <c r="C500" s="68"/>
      <c r="D500" s="20" t="s">
        <v>34</v>
      </c>
      <c r="E500" s="16">
        <v>304</v>
      </c>
      <c r="F500" s="13"/>
      <c r="G500" s="13"/>
      <c r="H500" s="13"/>
      <c r="I500" s="13"/>
      <c r="J500" s="13"/>
      <c r="K500" s="13"/>
      <c r="L500" s="13"/>
      <c r="M500" s="13"/>
      <c r="N500" s="13"/>
      <c r="O500" s="13"/>
      <c r="P500" s="13">
        <v>1</v>
      </c>
      <c r="Q500" s="13"/>
      <c r="R500" s="178"/>
      <c r="S500" s="13"/>
      <c r="T500" s="13">
        <v>1</v>
      </c>
      <c r="U500" s="178"/>
      <c r="V500" s="56">
        <f>F500*$F$2+G500*$G$2+H500*$H$2+I500*$I$2+J500*$J$2+K500*$K$2+L500*$L$2+M500*$M$2+N500*$N$2+O500*$O$2+P500*$P$2+Q500*$Q$2+R500*$R$2+S500*$S$2+U500*$U$2+T500*$T$150</f>
        <v>200</v>
      </c>
    </row>
    <row r="501" spans="1:22" ht="12.75">
      <c r="A501" s="79">
        <v>3</v>
      </c>
      <c r="B501" s="279"/>
      <c r="C501" s="19">
        <f>E498+E499+E500+E501</f>
        <v>371</v>
      </c>
      <c r="D501" s="21" t="s">
        <v>35</v>
      </c>
      <c r="E501" s="22">
        <v>67</v>
      </c>
      <c r="F501" s="12"/>
      <c r="G501" s="12"/>
      <c r="H501" s="12"/>
      <c r="I501" s="12"/>
      <c r="J501" s="12">
        <v>1</v>
      </c>
      <c r="K501" s="12"/>
      <c r="L501" s="12"/>
      <c r="M501" s="12"/>
      <c r="N501" s="12"/>
      <c r="O501" s="12"/>
      <c r="P501" s="12"/>
      <c r="Q501" s="12"/>
      <c r="R501" s="178"/>
      <c r="S501" s="12"/>
      <c r="T501" s="12"/>
      <c r="U501" s="178"/>
      <c r="V501" s="56">
        <f>F501*$F$2+G501*$G$2+H501*$H$2+I501*$I$2+J501*$J$2+K501*$K$2+L501*$L$2+M501*$M$2+N501*$N$2+O501*$O$2+P501*$P$2+Q501*$Q$2+R501*$R$2+S501*$S$2+U501*$U$2+T501*$T$150</f>
        <v>50</v>
      </c>
    </row>
    <row r="502" spans="1:22" ht="12.75">
      <c r="A502" s="79">
        <v>3</v>
      </c>
      <c r="B502" s="279"/>
      <c r="C502" s="23"/>
      <c r="D502" s="24"/>
      <c r="E502" s="25"/>
      <c r="F502" s="14"/>
      <c r="G502" s="14"/>
      <c r="H502" s="14"/>
      <c r="I502" s="14"/>
      <c r="J502" s="14"/>
      <c r="K502" s="14"/>
      <c r="L502" s="14"/>
      <c r="M502" s="14"/>
      <c r="N502" s="14"/>
      <c r="O502" s="14"/>
      <c r="P502" s="14"/>
      <c r="Q502" s="14"/>
      <c r="R502" s="37"/>
      <c r="S502" s="37"/>
      <c r="T502" s="37"/>
      <c r="U502" s="37"/>
      <c r="V502" s="60">
        <f>F502*$F$2+G502*$G$2+H502*$H$2+I502*$I$2+J502*$J$2+K502*$K$2+L502*$L$2+M502*$M$2+N502*$N$2+O502*$O$2+P502*$P$2+Q502*$Q$2+R502*$R$2+S502*$S$2+U502*AL502+T502*$T$2</f>
        <v>0</v>
      </c>
    </row>
    <row r="503" spans="1:22" ht="12.75">
      <c r="A503" s="79">
        <v>3</v>
      </c>
      <c r="B503" s="279"/>
      <c r="C503" s="69" t="s">
        <v>39</v>
      </c>
      <c r="D503" s="20" t="s">
        <v>32</v>
      </c>
      <c r="E503" s="16"/>
      <c r="F503" s="13"/>
      <c r="G503" s="13"/>
      <c r="H503" s="13"/>
      <c r="I503" s="13"/>
      <c r="J503" s="13"/>
      <c r="K503" s="13"/>
      <c r="L503" s="13"/>
      <c r="M503" s="13"/>
      <c r="N503" s="13"/>
      <c r="O503" s="13"/>
      <c r="P503" s="13"/>
      <c r="Q503" s="13"/>
      <c r="R503" s="178"/>
      <c r="S503" s="13"/>
      <c r="T503" s="13"/>
      <c r="U503" s="178"/>
      <c r="V503" s="56">
        <f t="shared" ref="V503:V510" si="24">F503*$F$2+G503*$G$2+H503*$H$2+I503*$I$2+J503*$J$2+K503*$K$2+L503*$L$2+M503*$M$2+N503*$N$2+O503*$O$2+P503*$P$2+Q503*$Q$2+R503*$R$2+S503*$S$2+U503*$U$2+T503*$T$150</f>
        <v>0</v>
      </c>
    </row>
    <row r="504" spans="1:22" ht="12.75">
      <c r="A504" s="79">
        <v>3</v>
      </c>
      <c r="B504" s="279"/>
      <c r="C504" s="70"/>
      <c r="D504" s="21" t="s">
        <v>33</v>
      </c>
      <c r="E504" s="263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78"/>
      <c r="S504" s="12"/>
      <c r="T504" s="12"/>
      <c r="U504" s="178"/>
      <c r="V504" s="56">
        <f t="shared" si="24"/>
        <v>0</v>
      </c>
    </row>
    <row r="505" spans="1:22" ht="12.75">
      <c r="A505" s="79">
        <v>3</v>
      </c>
      <c r="B505" s="279"/>
      <c r="C505" s="70"/>
      <c r="D505" s="20" t="s">
        <v>34</v>
      </c>
      <c r="E505" s="16">
        <v>149</v>
      </c>
      <c r="F505" s="13"/>
      <c r="G505" s="13"/>
      <c r="H505" s="13"/>
      <c r="I505" s="13"/>
      <c r="J505" s="13"/>
      <c r="K505" s="13"/>
      <c r="L505" s="13"/>
      <c r="M505" s="13"/>
      <c r="N505" s="13"/>
      <c r="O505" s="13"/>
      <c r="P505" s="13"/>
      <c r="Q505" s="13"/>
      <c r="R505" s="178"/>
      <c r="S505" s="13"/>
      <c r="T505" s="13">
        <v>1</v>
      </c>
      <c r="U505" s="178"/>
      <c r="V505" s="56">
        <f t="shared" si="24"/>
        <v>150</v>
      </c>
    </row>
    <row r="506" spans="1:22" ht="12.75">
      <c r="A506" s="79">
        <v>3</v>
      </c>
      <c r="B506" s="279"/>
      <c r="C506" s="64">
        <f>E503+E504+E505+E506+E507+E508+E509+E510</f>
        <v>149</v>
      </c>
      <c r="D506" s="21" t="s">
        <v>35</v>
      </c>
      <c r="E506" s="2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78"/>
      <c r="S506" s="12"/>
      <c r="T506" s="12"/>
      <c r="U506" s="178"/>
      <c r="V506" s="56">
        <f t="shared" si="24"/>
        <v>0</v>
      </c>
    </row>
    <row r="507" spans="1:22" ht="12.75" hidden="1" customHeight="1">
      <c r="A507" s="79">
        <v>3</v>
      </c>
      <c r="B507" s="279"/>
      <c r="C507" s="71" t="s">
        <v>40</v>
      </c>
      <c r="D507" s="20" t="s">
        <v>32</v>
      </c>
      <c r="E507" s="16"/>
      <c r="F507" s="13"/>
      <c r="G507" s="13"/>
      <c r="H507" s="13"/>
      <c r="I507" s="13"/>
      <c r="J507" s="13"/>
      <c r="K507" s="13"/>
      <c r="L507" s="13"/>
      <c r="M507" s="13"/>
      <c r="N507" s="13"/>
      <c r="O507" s="13"/>
      <c r="P507" s="13"/>
      <c r="Q507" s="13"/>
      <c r="R507" s="13"/>
      <c r="S507" s="13"/>
      <c r="T507" s="13"/>
      <c r="U507" s="13"/>
      <c r="V507" s="56">
        <f t="shared" si="24"/>
        <v>0</v>
      </c>
    </row>
    <row r="508" spans="1:22" ht="12.75" hidden="1" customHeight="1">
      <c r="A508" s="79">
        <v>3</v>
      </c>
      <c r="B508" s="279"/>
      <c r="C508" s="72"/>
      <c r="D508" s="21" t="s">
        <v>33</v>
      </c>
      <c r="E508" s="2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56">
        <f t="shared" si="24"/>
        <v>0</v>
      </c>
    </row>
    <row r="509" spans="1:22" ht="12.75" hidden="1" customHeight="1">
      <c r="A509" s="79">
        <v>3</v>
      </c>
      <c r="B509" s="279"/>
      <c r="C509" s="73"/>
      <c r="D509" s="20" t="s">
        <v>34</v>
      </c>
      <c r="E509" s="16"/>
      <c r="F509" s="13"/>
      <c r="G509" s="13"/>
      <c r="H509" s="13"/>
      <c r="I509" s="13"/>
      <c r="J509" s="13"/>
      <c r="K509" s="13"/>
      <c r="L509" s="13"/>
      <c r="M509" s="13"/>
      <c r="N509" s="13"/>
      <c r="O509" s="13"/>
      <c r="P509" s="13"/>
      <c r="Q509" s="13"/>
      <c r="R509" s="13"/>
      <c r="S509" s="13"/>
      <c r="T509" s="13"/>
      <c r="U509" s="13"/>
      <c r="V509" s="56">
        <f t="shared" si="24"/>
        <v>0</v>
      </c>
    </row>
    <row r="510" spans="1:22" ht="12.75" hidden="1" customHeight="1">
      <c r="A510" s="79">
        <v>3</v>
      </c>
      <c r="B510" s="279"/>
      <c r="D510" s="21" t="s">
        <v>35</v>
      </c>
      <c r="E510" s="2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56">
        <f t="shared" si="24"/>
        <v>0</v>
      </c>
    </row>
    <row r="511" spans="1:22" ht="12.75">
      <c r="A511" s="79">
        <v>3</v>
      </c>
      <c r="B511" s="279"/>
      <c r="C511" s="23"/>
      <c r="D511" s="24"/>
      <c r="E511" s="25"/>
      <c r="F511" s="14"/>
      <c r="G511" s="14"/>
      <c r="H511" s="14"/>
      <c r="I511" s="14"/>
      <c r="J511" s="14"/>
      <c r="K511" s="14"/>
      <c r="L511" s="14"/>
      <c r="M511" s="14"/>
      <c r="N511" s="14"/>
      <c r="O511" s="14"/>
      <c r="P511" s="14"/>
      <c r="Q511" s="14"/>
      <c r="R511" s="37"/>
      <c r="S511" s="37"/>
      <c r="T511" s="37"/>
      <c r="U511" s="37"/>
      <c r="V511" s="60">
        <f>F511*$F$2+G511*$G$2+H511*$H$2+I511*$I$2+J511*$J$2+K511*$K$2+L511*$L$2+M511*$M$2+N511*$N$2+O511*$O$2+P511*$P$2+Q511*$Q$2+R511*$R$2+S511*$S$2+U511*AL511+T511*$T$2</f>
        <v>0</v>
      </c>
    </row>
    <row r="512" spans="1:22" ht="12.75">
      <c r="A512" s="79">
        <v>3</v>
      </c>
      <c r="B512" s="279"/>
      <c r="C512" s="66" t="s">
        <v>41</v>
      </c>
      <c r="D512" s="20" t="s">
        <v>32</v>
      </c>
      <c r="E512" s="16"/>
      <c r="F512" s="13"/>
      <c r="G512" s="13"/>
      <c r="H512" s="13"/>
      <c r="I512" s="13"/>
      <c r="J512" s="13"/>
      <c r="K512" s="13"/>
      <c r="L512" s="13"/>
      <c r="M512" s="13"/>
      <c r="N512" s="13"/>
      <c r="O512" s="13"/>
      <c r="P512" s="13"/>
      <c r="Q512" s="13"/>
      <c r="R512" s="178"/>
      <c r="S512" s="13"/>
      <c r="T512" s="13"/>
      <c r="U512" s="178"/>
      <c r="V512" s="56">
        <f>F512*$F$2+G512*$G$2+H512*$H$2+I512*$I$2+J512*$J$2+K512*$K$2+L512*$L$2+M512*$M$2+N512*$N$2+O512*$O$2+P512*$P$2+Q512*$Q$2+R512*$R$2+S512*$S$2+U512*$U$2+T512*$T$150</f>
        <v>0</v>
      </c>
    </row>
    <row r="513" spans="1:26" ht="12.75">
      <c r="A513" s="79">
        <v>3</v>
      </c>
      <c r="B513" s="279"/>
      <c r="C513" s="67"/>
      <c r="D513" s="21" t="s">
        <v>33</v>
      </c>
      <c r="E513" s="257">
        <v>4</v>
      </c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>
        <v>1</v>
      </c>
      <c r="Q513" s="12"/>
      <c r="R513" s="178"/>
      <c r="S513" s="12"/>
      <c r="T513" s="12"/>
      <c r="U513" s="178"/>
      <c r="V513" s="56">
        <f>F513*$F$2+G513*$G$2+H513*$H$2+I513*$I$2+J513*$J$2+K513*$K$2+L513*$L$2+M513*$M$2+N513*$N$2+O513*$O$2+P513*$P$2+Q513*$Q$2+R513*$R$2+S513*$S$2+U513*$U$2+T513*$T$150</f>
        <v>50</v>
      </c>
    </row>
    <row r="514" spans="1:26" ht="12.75">
      <c r="A514" s="79">
        <v>3</v>
      </c>
      <c r="B514" s="279"/>
      <c r="C514" s="68"/>
      <c r="D514" s="20" t="s">
        <v>34</v>
      </c>
      <c r="E514" s="16"/>
      <c r="F514" s="13"/>
      <c r="G514" s="13"/>
      <c r="H514" s="13"/>
      <c r="I514" s="13"/>
      <c r="J514" s="13"/>
      <c r="K514" s="13"/>
      <c r="L514" s="13"/>
      <c r="M514" s="13"/>
      <c r="N514" s="13"/>
      <c r="O514" s="13"/>
      <c r="P514" s="13"/>
      <c r="Q514" s="13"/>
      <c r="R514" s="178"/>
      <c r="S514" s="13"/>
      <c r="T514" s="13"/>
      <c r="U514" s="178"/>
      <c r="V514" s="56">
        <f>F514*$F$2+G514*$G$2+H514*$H$2+I514*$I$2+J514*$J$2+K514*$K$2+L514*$L$2+M514*$M$2+N514*$N$2+O514*$O$2+P514*$P$2+Q514*$Q$2+R514*$R$2+S514*$S$2+U514*$U$2+T514*$T$150</f>
        <v>0</v>
      </c>
    </row>
    <row r="515" spans="1:26" ht="12.75">
      <c r="A515" s="79">
        <v>3</v>
      </c>
      <c r="B515" s="279"/>
      <c r="C515" s="19">
        <f>E512+E513+E514+E515</f>
        <v>4</v>
      </c>
      <c r="D515" s="21" t="s">
        <v>35</v>
      </c>
      <c r="E515" s="2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78"/>
      <c r="S515" s="12"/>
      <c r="T515" s="12"/>
      <c r="U515" s="178"/>
      <c r="V515" s="56">
        <f>F515*$F$2+G515*$G$2+H515*$H$2+I515*$I$2+J515*$J$2+K515*$K$2+L515*$L$2+M515*$M$2+N515*$N$2+O515*$O$2+P515*$P$2+Q515*$Q$2+R515*$R$2+S515*$S$2+U515*$U$2+T515*$T$150</f>
        <v>0</v>
      </c>
    </row>
    <row r="516" spans="1:26" ht="15" customHeight="1">
      <c r="A516" s="79">
        <v>3</v>
      </c>
      <c r="B516" s="193"/>
      <c r="C516" s="23"/>
      <c r="D516" s="24"/>
      <c r="E516" s="25"/>
      <c r="F516" s="14"/>
      <c r="G516" s="14"/>
      <c r="H516" s="14"/>
      <c r="I516" s="14"/>
      <c r="J516" s="14"/>
      <c r="K516" s="14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60">
        <f>F516*$F$2+G516*$G$2+H516*$H$2+I516*$I$2+J516*$J$2+K516*$K$2+L516*$L$2+M516*$M$2+N516*$N$2+O516*$O$2+P516*$P$2+Q516*$Q$2+R516*$R$2+S516*$S$2+U516*AL516+T516*$T$2</f>
        <v>0</v>
      </c>
    </row>
    <row r="517" spans="1:26" ht="15" customHeight="1">
      <c r="A517" s="79">
        <v>3</v>
      </c>
      <c r="B517" s="194"/>
      <c r="C517" s="75"/>
      <c r="D517" s="33"/>
      <c r="E517" s="35"/>
      <c r="F517" s="33"/>
      <c r="G517" s="33"/>
      <c r="H517" s="33"/>
      <c r="I517" s="33"/>
      <c r="J517" s="33"/>
      <c r="K517" s="33"/>
      <c r="L517" s="33"/>
      <c r="M517" s="33"/>
      <c r="N517" s="33"/>
      <c r="O517" s="33"/>
      <c r="P517" s="33"/>
      <c r="Q517" s="33"/>
      <c r="R517" s="33"/>
      <c r="S517" s="33"/>
      <c r="T517" s="33"/>
      <c r="U517" s="33"/>
      <c r="V517" s="63"/>
    </row>
    <row r="518" spans="1:26" ht="15" customHeight="1">
      <c r="A518" s="79">
        <v>3</v>
      </c>
      <c r="B518" s="196"/>
      <c r="C518" s="76"/>
      <c r="D518" s="3"/>
      <c r="E518" s="4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33"/>
      <c r="T518" s="33"/>
      <c r="U518" s="33"/>
      <c r="V518" s="63"/>
    </row>
    <row r="519" spans="1:26" ht="12.75">
      <c r="A519" s="79">
        <v>3</v>
      </c>
      <c r="B519" s="285"/>
      <c r="C519" s="283" t="s">
        <v>13</v>
      </c>
      <c r="D519" s="283" t="s">
        <v>14</v>
      </c>
      <c r="E519" s="284" t="s">
        <v>15</v>
      </c>
      <c r="F519" s="53" t="s">
        <v>16</v>
      </c>
      <c r="G519" s="53" t="s">
        <v>17</v>
      </c>
      <c r="H519" s="53" t="s">
        <v>18</v>
      </c>
      <c r="I519" s="53" t="s">
        <v>19</v>
      </c>
      <c r="J519" s="53" t="s">
        <v>20</v>
      </c>
      <c r="K519" s="53" t="s">
        <v>21</v>
      </c>
      <c r="L519" s="53" t="s">
        <v>22</v>
      </c>
      <c r="M519" s="53" t="s">
        <v>23</v>
      </c>
      <c r="N519" s="53" t="s">
        <v>24</v>
      </c>
      <c r="O519" s="53" t="s">
        <v>25</v>
      </c>
      <c r="P519" s="53" t="s">
        <v>26</v>
      </c>
      <c r="Q519" s="53" t="s">
        <v>27</v>
      </c>
      <c r="R519" s="53" t="s">
        <v>28</v>
      </c>
      <c r="S519" s="53" t="s">
        <v>29</v>
      </c>
      <c r="T519" s="53" t="s">
        <v>134</v>
      </c>
      <c r="U519" s="53" t="s">
        <v>30</v>
      </c>
      <c r="V519" s="52"/>
    </row>
    <row r="520" spans="1:26" ht="12.75">
      <c r="A520" s="79">
        <v>3</v>
      </c>
      <c r="B520" s="285"/>
      <c r="C520" s="283"/>
      <c r="D520" s="283"/>
      <c r="E520" s="284"/>
      <c r="F520" s="53">
        <v>36</v>
      </c>
      <c r="G520" s="53">
        <v>20</v>
      </c>
      <c r="H520" s="53">
        <v>20</v>
      </c>
      <c r="I520" s="53">
        <v>50</v>
      </c>
      <c r="J520" s="53">
        <v>50</v>
      </c>
      <c r="K520" s="53">
        <v>50</v>
      </c>
      <c r="L520" s="53">
        <v>50</v>
      </c>
      <c r="M520" s="53">
        <v>36</v>
      </c>
      <c r="N520" s="53">
        <v>50</v>
      </c>
      <c r="O520" s="53">
        <v>50</v>
      </c>
      <c r="P520" s="53">
        <v>50</v>
      </c>
      <c r="Q520" s="53">
        <v>50</v>
      </c>
      <c r="R520" s="53">
        <v>65</v>
      </c>
      <c r="S520" s="53">
        <v>26</v>
      </c>
      <c r="T520" s="53">
        <v>150</v>
      </c>
      <c r="U520" s="53">
        <v>65</v>
      </c>
      <c r="V520" s="52">
        <f>SUM(F520:U520)</f>
        <v>818</v>
      </c>
    </row>
    <row r="521" spans="1:26" ht="15">
      <c r="A521" s="79">
        <v>3</v>
      </c>
      <c r="B521" s="281">
        <f>'3-ΑΙΘΟΥΣΕΣ'!$B$3+18</f>
        <v>42552</v>
      </c>
      <c r="C521" s="66" t="s">
        <v>31</v>
      </c>
      <c r="D521" s="20" t="s">
        <v>32</v>
      </c>
      <c r="E521" s="16"/>
      <c r="F521" s="13"/>
      <c r="G521" s="13"/>
      <c r="H521" s="13"/>
      <c r="I521" s="13"/>
      <c r="J521" s="13"/>
      <c r="K521" s="13"/>
      <c r="L521" s="13"/>
      <c r="M521" s="13"/>
      <c r="N521" s="13"/>
      <c r="O521" s="13"/>
      <c r="P521" s="13"/>
      <c r="Q521" s="13"/>
      <c r="R521" s="13"/>
      <c r="S521" s="13"/>
      <c r="T521" s="13"/>
      <c r="U521" s="13"/>
      <c r="V521" s="56">
        <f>F521*$F$2+G521*$G$2+H521*$H$2+I521*$I$2+J521*$J$2+K521*$K$2+L521*$L$2+M521*$M$2+N521*$N$2+O521*$O$2+P521*$P$2+Q521*$Q$2+R521*$R$2+S521*$S$2+U521*$U$2+T521*$T$150</f>
        <v>0</v>
      </c>
      <c r="Y521" s="55" t="s">
        <v>31</v>
      </c>
      <c r="Z521" s="54" t="str">
        <f>IF(F522=1,"Γ1,","")&amp;""&amp;IF(G522=1,"Γ2,","")&amp;""&amp;IF(H522=1,"Γ3,","")&amp;""&amp;IF(I522=1,"Γ4,","")&amp;""&amp;IF(J522=1,"Γ5,","")&amp;""&amp;IF(K522=1,"Γ6,","")&amp;""&amp;IF(L522=1,"Γ7,","")&amp;""&amp;IF(M522=1,"B1,","")&amp;""&amp;IF(N522=1,"B2,","")&amp;""&amp;IF(O522=1,"B3,","")&amp;""&amp;IF(P522=1,"B4,","")&amp;""&amp;IF(Q522=1,"ΦΧ,","")&amp;""&amp;IF(R522=1,"ΚΑΜ,","")&amp;""&amp;IF(S522=1,"ΣΧ,","")&amp;""&amp;IF(T522=1,"Κ28,","")&amp;""&amp;IF(U522=1,"ΣΕΥΠ,","")</f>
        <v/>
      </c>
    </row>
    <row r="522" spans="1:26" ht="15">
      <c r="A522" s="79">
        <v>3</v>
      </c>
      <c r="B522" s="282"/>
      <c r="C522" s="67"/>
      <c r="D522" s="21" t="s">
        <v>33</v>
      </c>
      <c r="E522" s="1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56">
        <f>F522*$F$2+G522*$G$2+H522*$H$2+I522*$I$2+J522*$J$2+K522*$K$2+L522*$L$2+M522*$M$2+N522*$N$2+O522*$O$2+P522*$P$2+Q522*$Q$2+R522*$R$2+S522*$S$2+U522*$U$2+T522*$T$150</f>
        <v>0</v>
      </c>
      <c r="Y522" s="55" t="s">
        <v>36</v>
      </c>
      <c r="Z522" s="54" t="str">
        <f>IF(F527=1,"Γ1,","")&amp;""&amp;IF(G527=1,"Γ2,","")&amp;""&amp;IF(H527=1,"Γ3,","")&amp;""&amp;IF(I527=1,"Γ4,","")&amp;""&amp;IF(J527=1,"Γ5,","")&amp;""&amp;IF(K527=1,"Γ6,","")&amp;""&amp;IF(L527=1,"Γ7,","")&amp;""&amp;IF(M527=1,"B1,","")&amp;""&amp;IF(N527=1,"B2,","")&amp;""&amp;IF(O527=1,"B3,","")&amp;""&amp;IF(P527=1,"B4,","")&amp;""&amp;IF(Q527=1,"ΦΧ,","")&amp;""&amp;IF(R527=1,"ΚΑΜ,","")&amp;""&amp;IF(S527=1,"ΣΧ,","")&amp;""&amp;IF(T527=1,"Κ28,","")&amp;""&amp;IF(U527=1,"ΣΕΥΠ,","")</f>
        <v/>
      </c>
    </row>
    <row r="523" spans="1:26" ht="15">
      <c r="A523" s="79">
        <v>3</v>
      </c>
      <c r="B523" s="282"/>
      <c r="C523" s="68"/>
      <c r="D523" s="20" t="s">
        <v>34</v>
      </c>
      <c r="E523" s="16"/>
      <c r="F523" s="13"/>
      <c r="G523" s="13"/>
      <c r="H523" s="13"/>
      <c r="I523" s="13"/>
      <c r="J523" s="13"/>
      <c r="K523" s="13"/>
      <c r="L523" s="13"/>
      <c r="M523" s="13"/>
      <c r="N523" s="13"/>
      <c r="O523" s="13"/>
      <c r="P523" s="13"/>
      <c r="Q523" s="13"/>
      <c r="R523" s="13"/>
      <c r="S523" s="13"/>
      <c r="T523" s="13"/>
      <c r="U523" s="13"/>
      <c r="V523" s="56">
        <f>F523*$F$2+G523*$G$2+H523*$H$2+I523*$I$2+J523*$J$2+K523*$K$2+L523*$L$2+M523*$M$2+N523*$N$2+O523*$O$2+P523*$P$2+Q523*$Q$2+R523*$R$2+S523*$S$2+U523*$U$2+T523*$T$150</f>
        <v>0</v>
      </c>
      <c r="X523" s="10"/>
      <c r="Y523" s="55" t="s">
        <v>38</v>
      </c>
      <c r="Z523" s="54" t="str">
        <f>IF(F536=1,"Γ1,","")&amp;""&amp;IF(G536=1,"Γ2,","")&amp;""&amp;IF(H536=1,"Γ3,","")&amp;""&amp;IF(I536=1,"Γ4,","")&amp;""&amp;IF(J536=1,"Γ5,","")&amp;""&amp;IF(K536=1,"Γ6,","")&amp;""&amp;IF(L536=1,"Γ7,","")&amp;""&amp;IF(M536=1,"B1,","")&amp;""&amp;IF(N536=1,"B2,","")&amp;""&amp;IF(O536=1,"B3,","")&amp;""&amp;IF(P536=1,"B4,","")&amp;""&amp;IF(Q536=1,"ΦΧ,","")&amp;""&amp;IF(R536=1,"ΚΑΜ,","")&amp;""&amp;IF(S536=1,"ΣΧ,","")&amp;""&amp;IF(T536=1,"Κ28,","")&amp;""&amp;IF(U536=1,"ΣΕΥΠ,","")</f>
        <v/>
      </c>
    </row>
    <row r="524" spans="1:26" ht="15">
      <c r="A524" s="79">
        <v>3</v>
      </c>
      <c r="B524" s="282"/>
      <c r="C524" s="19">
        <f>E521+E522+E523+E524</f>
        <v>0</v>
      </c>
      <c r="D524" s="21" t="s">
        <v>35</v>
      </c>
      <c r="E524" s="2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56">
        <f>F524*$F$2+G524*$G$2+H524*$H$2+I524*$I$2+J524*$J$2+K524*$K$2+L524*$L$2+M524*$M$2+N524*$N$2+O524*$O$2+P524*$P$2+Q524*$Q$2+R524*$R$2+S524*$S$2+U524*$U$2+T524*$T$150</f>
        <v>0</v>
      </c>
      <c r="Y524" s="55" t="s">
        <v>39</v>
      </c>
      <c r="Z524" s="54" t="str">
        <f>IF(F541=1,"Γ1,","")&amp;""&amp;IF(G541=1,"Γ2,","")&amp;""&amp;IF(H541=1,"Γ3,","")&amp;""&amp;IF(I541=1,"Γ4,","")&amp;""&amp;IF(J541=1,"Γ5,","")&amp;""&amp;IF(K541=1,"Γ6,","")&amp;""&amp;IF(L541=1,"Γ7,","")&amp;""&amp;IF(M541=1,"B1,","")&amp;""&amp;IF(N541=1,"B2,","")&amp;""&amp;IF(O541=1,"B3,","")&amp;""&amp;IF(P541=1,"B4,","")&amp;""&amp;IF(Q541=1,"ΦΧ,","")&amp;""&amp;IF(R541=1,"ΚΑΜ,","")&amp;""&amp;IF(S541=1,"ΣΧ,","")&amp;""&amp;IF(T541=1,"Κ28,","")&amp;""&amp;IF(U541=1,"ΣΕΥΠ,","")</f>
        <v/>
      </c>
    </row>
    <row r="525" spans="1:26" ht="15">
      <c r="A525" s="79">
        <v>3</v>
      </c>
      <c r="B525" s="282"/>
      <c r="C525" s="23"/>
      <c r="D525" s="24"/>
      <c r="E525" s="25"/>
      <c r="F525" s="14"/>
      <c r="G525" s="14"/>
      <c r="H525" s="14"/>
      <c r="I525" s="14"/>
      <c r="J525" s="14"/>
      <c r="K525" s="14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60">
        <f>F525*$F$2+G525*$G$2+H525*$H$2+I525*$I$2+J525*$J$2+K525*$K$2+L525*$L$2+M525*$M$2+N525*$N$2+O525*$O$2+P525*$P$2+Q525*$Q$2+R525*$R$2+S525*$S$2+U525*AL525+T525*$T$2</f>
        <v>0</v>
      </c>
      <c r="Y525" s="55" t="s">
        <v>41</v>
      </c>
      <c r="Z525" s="54" t="str">
        <f>IF(F550=1,"Γ1,","")&amp;""&amp;IF(G550=1,"Γ2,","")&amp;""&amp;IF(H550=1,"Γ3,","")&amp;""&amp;IF(I550=1,"Γ4,","")&amp;""&amp;IF(J550=1,"Γ5,","")&amp;""&amp;IF(K550=1,"Γ6,","")&amp;""&amp;IF(L550=1,"Γ7,","")&amp;""&amp;IF(M550=1,"B1,","")&amp;""&amp;IF(N550=1,"B2,","")&amp;""&amp;IF(O550=1,"B3,","")&amp;""&amp;IF(P550=1,"B4,","")&amp;""&amp;IF(Q550=1,"ΦΧ,","")&amp;""&amp;IF(R550=1,"ΚΑΜ,","")&amp;""&amp;IF(S550=1,"ΣΧ,","")&amp;""&amp;IF(T550=1,"Κ28,","")&amp;""&amp;IF(U550=1,"ΣΕΥΠ,","")</f>
        <v/>
      </c>
    </row>
    <row r="526" spans="1:26" ht="12.75">
      <c r="A526" s="79">
        <v>3</v>
      </c>
      <c r="B526" s="282"/>
      <c r="C526" s="69" t="s">
        <v>36</v>
      </c>
      <c r="D526" s="20" t="s">
        <v>32</v>
      </c>
      <c r="E526" s="16"/>
      <c r="F526" s="13"/>
      <c r="G526" s="13"/>
      <c r="H526" s="13"/>
      <c r="I526" s="13"/>
      <c r="J526" s="13"/>
      <c r="K526" s="13"/>
      <c r="L526" s="13"/>
      <c r="M526" s="13"/>
      <c r="N526" s="13"/>
      <c r="O526" s="13"/>
      <c r="P526" s="13"/>
      <c r="Q526" s="13"/>
      <c r="R526" s="13"/>
      <c r="S526" s="13"/>
      <c r="T526" s="13"/>
      <c r="U526" s="13"/>
      <c r="V526" s="56">
        <f t="shared" ref="V526:V533" si="25">F526*$F$2+G526*$G$2+H526*$H$2+I526*$I$2+J526*$J$2+K526*$K$2+L526*$L$2+M526*$M$2+N526*$N$2+O526*$O$2+P526*$P$2+Q526*$Q$2+R526*$R$2+S526*$S$2+U526*$U$2+T526*$T$150</f>
        <v>0</v>
      </c>
    </row>
    <row r="527" spans="1:26" ht="12.75">
      <c r="A527" s="79">
        <v>3</v>
      </c>
      <c r="B527" s="282"/>
      <c r="C527" s="70"/>
      <c r="D527" s="21" t="s">
        <v>33</v>
      </c>
      <c r="E527" s="41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56">
        <f t="shared" si="25"/>
        <v>0</v>
      </c>
    </row>
    <row r="528" spans="1:26" ht="12.75">
      <c r="A528" s="79">
        <v>3</v>
      </c>
      <c r="B528" s="282"/>
      <c r="C528" s="70"/>
      <c r="D528" s="20" t="s">
        <v>34</v>
      </c>
      <c r="E528" s="16"/>
      <c r="F528" s="13"/>
      <c r="G528" s="13"/>
      <c r="H528" s="13"/>
      <c r="I528" s="13"/>
      <c r="J528" s="13"/>
      <c r="K528" s="13"/>
      <c r="L528" s="13"/>
      <c r="M528" s="13"/>
      <c r="N528" s="13"/>
      <c r="O528" s="13"/>
      <c r="P528" s="13"/>
      <c r="Q528" s="13"/>
      <c r="R528" s="13"/>
      <c r="S528" s="13"/>
      <c r="T528" s="13"/>
      <c r="U528" s="13"/>
      <c r="V528" s="56">
        <f t="shared" si="25"/>
        <v>0</v>
      </c>
    </row>
    <row r="529" spans="1:22" ht="12.75">
      <c r="A529" s="79">
        <v>3</v>
      </c>
      <c r="B529" s="282"/>
      <c r="C529" s="64">
        <f>E526+E527+E528+E529+E530+E531+E532+E533</f>
        <v>0</v>
      </c>
      <c r="D529" s="21" t="s">
        <v>35</v>
      </c>
      <c r="E529" s="2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56">
        <f t="shared" si="25"/>
        <v>0</v>
      </c>
    </row>
    <row r="530" spans="1:22" ht="12.75" hidden="1" customHeight="1">
      <c r="A530" s="79">
        <v>3</v>
      </c>
      <c r="B530" s="282"/>
      <c r="C530" s="71" t="s">
        <v>37</v>
      </c>
      <c r="D530" s="20" t="s">
        <v>32</v>
      </c>
      <c r="E530" s="16"/>
      <c r="F530" s="13"/>
      <c r="G530" s="13"/>
      <c r="H530" s="13"/>
      <c r="I530" s="13"/>
      <c r="J530" s="13"/>
      <c r="K530" s="13"/>
      <c r="L530" s="13"/>
      <c r="M530" s="13"/>
      <c r="N530" s="13"/>
      <c r="O530" s="13"/>
      <c r="P530" s="13"/>
      <c r="Q530" s="13"/>
      <c r="R530" s="13"/>
      <c r="S530" s="13"/>
      <c r="T530" s="13"/>
      <c r="U530" s="13"/>
      <c r="V530" s="56">
        <f t="shared" si="25"/>
        <v>0</v>
      </c>
    </row>
    <row r="531" spans="1:22" ht="12.75" hidden="1" customHeight="1">
      <c r="A531" s="79">
        <v>3</v>
      </c>
      <c r="B531" s="282"/>
      <c r="C531" s="72"/>
      <c r="D531" s="21" t="s">
        <v>33</v>
      </c>
      <c r="E531" s="2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56">
        <f t="shared" si="25"/>
        <v>0</v>
      </c>
    </row>
    <row r="532" spans="1:22" ht="12.75" hidden="1" customHeight="1">
      <c r="A532" s="79">
        <v>3</v>
      </c>
      <c r="B532" s="282"/>
      <c r="D532" s="20" t="s">
        <v>34</v>
      </c>
      <c r="E532" s="16"/>
      <c r="F532" s="13"/>
      <c r="G532" s="13"/>
      <c r="H532" s="13"/>
      <c r="I532" s="13"/>
      <c r="J532" s="13"/>
      <c r="K532" s="13"/>
      <c r="L532" s="13"/>
      <c r="M532" s="13"/>
      <c r="N532" s="13"/>
      <c r="O532" s="13"/>
      <c r="P532" s="13"/>
      <c r="Q532" s="13"/>
      <c r="R532" s="13"/>
      <c r="S532" s="13"/>
      <c r="T532" s="13"/>
      <c r="U532" s="13"/>
      <c r="V532" s="56">
        <f t="shared" si="25"/>
        <v>0</v>
      </c>
    </row>
    <row r="533" spans="1:22" ht="12.75" hidden="1" customHeight="1">
      <c r="A533" s="79">
        <v>3</v>
      </c>
      <c r="B533" s="282"/>
      <c r="D533" s="21" t="s">
        <v>35</v>
      </c>
      <c r="E533" s="2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56">
        <f t="shared" si="25"/>
        <v>0</v>
      </c>
    </row>
    <row r="534" spans="1:22" ht="12.75">
      <c r="A534" s="79">
        <v>3</v>
      </c>
      <c r="B534" s="282"/>
      <c r="C534" s="23"/>
      <c r="D534" s="24"/>
      <c r="E534" s="25"/>
      <c r="F534" s="14"/>
      <c r="G534" s="14"/>
      <c r="H534" s="14"/>
      <c r="I534" s="14"/>
      <c r="J534" s="14"/>
      <c r="K534" s="14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60">
        <f>F534*$F$2+G534*$G$2+H534*$H$2+I534*$I$2+J534*$J$2+K534*$K$2+L534*$L$2+M534*$M$2+N534*$N$2+O534*$O$2+P534*$P$2+Q534*$Q$2+R534*$R$2+S534*$S$2+U534*AL534+T534*$T$2</f>
        <v>0</v>
      </c>
    </row>
    <row r="535" spans="1:22" ht="12.75">
      <c r="A535" s="79">
        <v>3</v>
      </c>
      <c r="B535" s="282"/>
      <c r="C535" s="66" t="s">
        <v>38</v>
      </c>
      <c r="D535" s="20" t="s">
        <v>32</v>
      </c>
      <c r="E535" s="16"/>
      <c r="F535" s="13"/>
      <c r="G535" s="13"/>
      <c r="H535" s="13"/>
      <c r="I535" s="13"/>
      <c r="J535" s="13"/>
      <c r="K535" s="13"/>
      <c r="L535" s="13"/>
      <c r="M535" s="13"/>
      <c r="N535" s="13"/>
      <c r="O535" s="13"/>
      <c r="P535" s="13"/>
      <c r="Q535" s="13"/>
      <c r="R535" s="13"/>
      <c r="S535" s="13"/>
      <c r="T535" s="13"/>
      <c r="U535" s="13"/>
      <c r="V535" s="56">
        <f>F535*$F$2+G535*$G$2+H535*$H$2+I535*$I$2+J535*$J$2+K535*$K$2+L535*$L$2+M535*$M$2+N535*$N$2+O535*$O$2+P535*$P$2+Q535*$Q$2+R535*$R$2+S535*$S$2+U535*$U$2+T535*$T$150</f>
        <v>0</v>
      </c>
    </row>
    <row r="536" spans="1:22" ht="12.75">
      <c r="A536" s="79">
        <v>3</v>
      </c>
      <c r="B536" s="282"/>
      <c r="C536" s="67"/>
      <c r="D536" s="21" t="s">
        <v>33</v>
      </c>
      <c r="E536" s="41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56">
        <f>F536*$F$2+G536*$G$2+H536*$H$2+I536*$I$2+J536*$J$2+K536*$K$2+L536*$L$2+M536*$M$2+N536*$N$2+O536*$O$2+P536*$P$2+Q536*$Q$2+R536*$R$2+S536*$S$2+U536*$U$2+T536*$T$150</f>
        <v>0</v>
      </c>
    </row>
    <row r="537" spans="1:22" ht="12.75">
      <c r="A537" s="79">
        <v>3</v>
      </c>
      <c r="B537" s="282"/>
      <c r="C537" s="68"/>
      <c r="D537" s="20" t="s">
        <v>34</v>
      </c>
      <c r="E537" s="16"/>
      <c r="F537" s="13"/>
      <c r="G537" s="13"/>
      <c r="H537" s="13"/>
      <c r="I537" s="13"/>
      <c r="J537" s="13"/>
      <c r="K537" s="13"/>
      <c r="L537" s="13"/>
      <c r="M537" s="13"/>
      <c r="N537" s="13"/>
      <c r="O537" s="13"/>
      <c r="P537" s="13"/>
      <c r="Q537" s="13"/>
      <c r="R537" s="13"/>
      <c r="S537" s="13"/>
      <c r="T537" s="13"/>
      <c r="U537" s="13"/>
      <c r="V537" s="56">
        <f>F537*$F$2+G537*$G$2+H537*$H$2+I537*$I$2+J537*$J$2+K537*$K$2+L537*$L$2+M537*$M$2+N537*$N$2+O537*$O$2+P537*$P$2+Q537*$Q$2+R537*$R$2+S537*$S$2+U537*$U$2+T537*$T$150</f>
        <v>0</v>
      </c>
    </row>
    <row r="538" spans="1:22" ht="12.75">
      <c r="A538" s="79">
        <v>3</v>
      </c>
      <c r="B538" s="282"/>
      <c r="C538" s="19">
        <f>E535+E536+E537+E538</f>
        <v>0</v>
      </c>
      <c r="D538" s="21" t="s">
        <v>35</v>
      </c>
      <c r="E538" s="2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56">
        <f>F538*$F$2+G538*$G$2+H538*$H$2+I538*$I$2+J538*$J$2+K538*$K$2+L538*$L$2+M538*$M$2+N538*$N$2+O538*$O$2+P538*$P$2+Q538*$Q$2+R538*$R$2+S538*$S$2+U538*$U$2+T538*$T$150</f>
        <v>0</v>
      </c>
    </row>
    <row r="539" spans="1:22" ht="12.75">
      <c r="A539" s="79">
        <v>3</v>
      </c>
      <c r="B539" s="282"/>
      <c r="C539" s="23"/>
      <c r="D539" s="24"/>
      <c r="E539" s="25"/>
      <c r="F539" s="14"/>
      <c r="G539" s="14"/>
      <c r="H539" s="14"/>
      <c r="I539" s="14"/>
      <c r="J539" s="14"/>
      <c r="K539" s="14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60">
        <f>F539*$F$2+G539*$G$2+H539*$H$2+I539*$I$2+J539*$J$2+K539*$K$2+L539*$L$2+M539*$M$2+N539*$N$2+O539*$O$2+P539*$P$2+Q539*$Q$2+R539*$R$2+S539*$S$2+U539*AL539+T539*$T$2</f>
        <v>0</v>
      </c>
    </row>
    <row r="540" spans="1:22" ht="12.75">
      <c r="A540" s="79">
        <v>3</v>
      </c>
      <c r="B540" s="282"/>
      <c r="C540" s="69" t="s">
        <v>39</v>
      </c>
      <c r="D540" s="20" t="s">
        <v>32</v>
      </c>
      <c r="E540" s="16"/>
      <c r="F540" s="13"/>
      <c r="G540" s="13"/>
      <c r="H540" s="13"/>
      <c r="I540" s="13"/>
      <c r="J540" s="13"/>
      <c r="K540" s="13"/>
      <c r="L540" s="13"/>
      <c r="M540" s="13"/>
      <c r="N540" s="13"/>
      <c r="O540" s="13"/>
      <c r="P540" s="13"/>
      <c r="Q540" s="13"/>
      <c r="R540" s="13"/>
      <c r="S540" s="13"/>
      <c r="T540" s="13"/>
      <c r="U540" s="13"/>
      <c r="V540" s="56">
        <f t="shared" ref="V540:V547" si="26">F540*$F$2+G540*$G$2+H540*$H$2+I540*$I$2+J540*$J$2+K540*$K$2+L540*$L$2+M540*$M$2+N540*$N$2+O540*$O$2+P540*$P$2+Q540*$Q$2+R540*$R$2+S540*$S$2+U540*$U$2+T540*$T$150</f>
        <v>0</v>
      </c>
    </row>
    <row r="541" spans="1:22" ht="12.75">
      <c r="A541" s="79">
        <v>3</v>
      </c>
      <c r="B541" s="282"/>
      <c r="C541" s="70"/>
      <c r="D541" s="21" t="s">
        <v>33</v>
      </c>
      <c r="E541" s="40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56">
        <f t="shared" si="26"/>
        <v>0</v>
      </c>
    </row>
    <row r="542" spans="1:22" ht="12.75">
      <c r="A542" s="79">
        <v>3</v>
      </c>
      <c r="B542" s="282"/>
      <c r="C542" s="70"/>
      <c r="D542" s="20" t="s">
        <v>34</v>
      </c>
      <c r="E542" s="16"/>
      <c r="F542" s="13"/>
      <c r="G542" s="13"/>
      <c r="H542" s="13"/>
      <c r="I542" s="13"/>
      <c r="J542" s="13"/>
      <c r="K542" s="13"/>
      <c r="L542" s="13"/>
      <c r="M542" s="13"/>
      <c r="N542" s="13"/>
      <c r="O542" s="13"/>
      <c r="P542" s="13"/>
      <c r="Q542" s="13"/>
      <c r="R542" s="13"/>
      <c r="S542" s="13"/>
      <c r="T542" s="13"/>
      <c r="U542" s="13"/>
      <c r="V542" s="56">
        <f t="shared" si="26"/>
        <v>0</v>
      </c>
    </row>
    <row r="543" spans="1:22" ht="12.75">
      <c r="A543" s="79">
        <v>3</v>
      </c>
      <c r="B543" s="282"/>
      <c r="C543" s="64">
        <f>E540+E541+E542+E543+E544+E545+E546+E547</f>
        <v>0</v>
      </c>
      <c r="D543" s="21" t="s">
        <v>35</v>
      </c>
      <c r="E543" s="2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56">
        <f t="shared" si="26"/>
        <v>0</v>
      </c>
    </row>
    <row r="544" spans="1:22" ht="12.75" hidden="1" customHeight="1">
      <c r="A544" s="79">
        <v>3</v>
      </c>
      <c r="B544" s="282"/>
      <c r="C544" s="71" t="s">
        <v>40</v>
      </c>
      <c r="D544" s="20" t="s">
        <v>32</v>
      </c>
      <c r="E544" s="16"/>
      <c r="F544" s="13"/>
      <c r="G544" s="13"/>
      <c r="H544" s="13"/>
      <c r="I544" s="13"/>
      <c r="J544" s="13"/>
      <c r="K544" s="13"/>
      <c r="L544" s="13"/>
      <c r="M544" s="13"/>
      <c r="N544" s="13"/>
      <c r="O544" s="13"/>
      <c r="P544" s="13"/>
      <c r="Q544" s="13"/>
      <c r="R544" s="13"/>
      <c r="S544" s="13"/>
      <c r="T544" s="13"/>
      <c r="U544" s="13"/>
      <c r="V544" s="56">
        <f t="shared" si="26"/>
        <v>0</v>
      </c>
    </row>
    <row r="545" spans="1:26" ht="12.75" hidden="1" customHeight="1">
      <c r="A545" s="79">
        <v>3</v>
      </c>
      <c r="B545" s="282"/>
      <c r="C545" s="72"/>
      <c r="D545" s="21" t="s">
        <v>33</v>
      </c>
      <c r="E545" s="2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56">
        <f t="shared" si="26"/>
        <v>0</v>
      </c>
    </row>
    <row r="546" spans="1:26" ht="12.75" hidden="1" customHeight="1">
      <c r="A546" s="79">
        <v>3</v>
      </c>
      <c r="B546" s="282"/>
      <c r="C546" s="73"/>
      <c r="D546" s="20" t="s">
        <v>34</v>
      </c>
      <c r="E546" s="16"/>
      <c r="F546" s="13"/>
      <c r="G546" s="13"/>
      <c r="H546" s="13"/>
      <c r="I546" s="13"/>
      <c r="J546" s="13"/>
      <c r="K546" s="13"/>
      <c r="L546" s="13"/>
      <c r="M546" s="13"/>
      <c r="N546" s="13"/>
      <c r="O546" s="13"/>
      <c r="P546" s="13"/>
      <c r="Q546" s="13"/>
      <c r="R546" s="13"/>
      <c r="S546" s="13"/>
      <c r="T546" s="13"/>
      <c r="U546" s="13"/>
      <c r="V546" s="56">
        <f t="shared" si="26"/>
        <v>0</v>
      </c>
    </row>
    <row r="547" spans="1:26" ht="12.75" hidden="1" customHeight="1">
      <c r="A547" s="79">
        <v>3</v>
      </c>
      <c r="B547" s="282"/>
      <c r="D547" s="21" t="s">
        <v>35</v>
      </c>
      <c r="E547" s="2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56">
        <f t="shared" si="26"/>
        <v>0</v>
      </c>
    </row>
    <row r="548" spans="1:26" ht="12.75">
      <c r="A548" s="79">
        <v>3</v>
      </c>
      <c r="B548" s="282"/>
      <c r="C548" s="23"/>
      <c r="D548" s="24"/>
      <c r="E548" s="25"/>
      <c r="F548" s="14"/>
      <c r="G548" s="14"/>
      <c r="H548" s="14"/>
      <c r="I548" s="14"/>
      <c r="J548" s="14"/>
      <c r="K548" s="14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60">
        <f>F548*$F$2+G548*$G$2+H548*$H$2+I548*$I$2+J548*$J$2+K548*$K$2+L548*$L$2+M548*$M$2+N548*$N$2+O548*$O$2+P548*$P$2+Q548*$Q$2+R548*$R$2+S548*$S$2+U548*AL548+T548*$T$2</f>
        <v>0</v>
      </c>
    </row>
    <row r="549" spans="1:26" ht="12.75">
      <c r="A549" s="79">
        <v>3</v>
      </c>
      <c r="B549" s="282"/>
      <c r="C549" s="66" t="s">
        <v>41</v>
      </c>
      <c r="D549" s="20" t="s">
        <v>32</v>
      </c>
      <c r="E549" s="16"/>
      <c r="F549" s="13"/>
      <c r="G549" s="13"/>
      <c r="H549" s="13"/>
      <c r="I549" s="13"/>
      <c r="J549" s="13"/>
      <c r="K549" s="13"/>
      <c r="L549" s="13"/>
      <c r="M549" s="13"/>
      <c r="N549" s="13"/>
      <c r="O549" s="13"/>
      <c r="P549" s="13"/>
      <c r="Q549" s="13"/>
      <c r="R549" s="13"/>
      <c r="S549" s="13"/>
      <c r="T549" s="13"/>
      <c r="U549" s="13"/>
      <c r="V549" s="56">
        <f>F549*$F$2+G549*$G$2+H549*$H$2+I549*$I$2+J549*$J$2+K549*$K$2+L549*$L$2+M549*$M$2+N549*$N$2+O549*$O$2+P549*$P$2+Q549*$Q$2+R549*$R$2+S549*$S$2+U549*$U$2+T549*$T$150</f>
        <v>0</v>
      </c>
    </row>
    <row r="550" spans="1:26" ht="12.75">
      <c r="A550" s="79">
        <v>3</v>
      </c>
      <c r="B550" s="282"/>
      <c r="C550" s="67"/>
      <c r="D550" s="21" t="s">
        <v>33</v>
      </c>
      <c r="E550" s="41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56">
        <f>F550*$F$2+G550*$G$2+H550*$H$2+I550*$I$2+J550*$J$2+K550*$K$2+L550*$L$2+M550*$M$2+N550*$N$2+O550*$O$2+P550*$P$2+Q550*$Q$2+R550*$R$2+S550*$S$2+U550*$U$2+T550*$T$150</f>
        <v>0</v>
      </c>
    </row>
    <row r="551" spans="1:26" ht="12.75">
      <c r="A551" s="79">
        <v>3</v>
      </c>
      <c r="B551" s="282"/>
      <c r="C551" s="68"/>
      <c r="D551" s="20" t="s">
        <v>34</v>
      </c>
      <c r="E551" s="16"/>
      <c r="F551" s="13"/>
      <c r="G551" s="13"/>
      <c r="H551" s="13"/>
      <c r="I551" s="13"/>
      <c r="J551" s="13"/>
      <c r="K551" s="13"/>
      <c r="L551" s="13"/>
      <c r="M551" s="13"/>
      <c r="N551" s="13"/>
      <c r="O551" s="13"/>
      <c r="P551" s="13"/>
      <c r="Q551" s="13"/>
      <c r="R551" s="13"/>
      <c r="S551" s="13"/>
      <c r="T551" s="13"/>
      <c r="U551" s="13"/>
      <c r="V551" s="56">
        <f>F551*$F$2+G551*$G$2+H551*$H$2+I551*$I$2+J551*$J$2+K551*$K$2+L551*$L$2+M551*$M$2+N551*$N$2+O551*$O$2+P551*$P$2+Q551*$Q$2+R551*$R$2+S551*$S$2+U551*$U$2+T551*$T$150</f>
        <v>0</v>
      </c>
    </row>
    <row r="552" spans="1:26" ht="12.75">
      <c r="A552" s="79">
        <v>3</v>
      </c>
      <c r="B552" s="282"/>
      <c r="C552" s="19">
        <f>E549+E550+E551+E552</f>
        <v>0</v>
      </c>
      <c r="D552" s="21" t="s">
        <v>35</v>
      </c>
      <c r="E552" s="2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56">
        <f>F552*$F$2+G552*$G$2+H552*$H$2+I552*$I$2+J552*$J$2+K552*$K$2+L552*$L$2+M552*$M$2+N552*$N$2+O552*$O$2+P552*$P$2+Q552*$Q$2+R552*$R$2+S552*$S$2+U552*$U$2+T552*$T$150</f>
        <v>0</v>
      </c>
    </row>
    <row r="553" spans="1:26" ht="14.25" customHeight="1">
      <c r="A553" s="79">
        <v>3</v>
      </c>
      <c r="B553" s="197"/>
      <c r="C553" s="23"/>
      <c r="D553" s="24"/>
      <c r="E553" s="25"/>
      <c r="F553" s="14"/>
      <c r="G553" s="14"/>
      <c r="H553" s="14"/>
      <c r="I553" s="14"/>
      <c r="J553" s="14"/>
      <c r="K553" s="14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60">
        <f>F553*$F$2+G553*$G$2+H553*$H$2+I553*$I$2+J553*$J$2+K553*$K$2+L553*$L$2+M553*$M$2+N553*$N$2+O553*$O$2+P553*$P$2+Q553*$Q$2+R553*$R$2+S553*$S$2+U553*AL553+T553*$T$2</f>
        <v>0</v>
      </c>
    </row>
    <row r="554" spans="1:26" s="287" customFormat="1" ht="12.75" customHeight="1">
      <c r="A554" s="287">
        <v>4</v>
      </c>
    </row>
    <row r="555" spans="1:26" s="287" customFormat="1" ht="12.75" customHeight="1"/>
    <row r="556" spans="1:26" ht="12.75">
      <c r="A556" s="79">
        <v>4</v>
      </c>
      <c r="B556" s="288"/>
      <c r="C556" s="280" t="s">
        <v>13</v>
      </c>
      <c r="D556" s="280" t="s">
        <v>14</v>
      </c>
      <c r="E556" s="286" t="s">
        <v>15</v>
      </c>
      <c r="F556" s="16" t="s">
        <v>16</v>
      </c>
      <c r="G556" s="16" t="s">
        <v>17</v>
      </c>
      <c r="H556" s="16" t="s">
        <v>18</v>
      </c>
      <c r="I556" s="16" t="s">
        <v>19</v>
      </c>
      <c r="J556" s="16" t="s">
        <v>20</v>
      </c>
      <c r="K556" s="16" t="s">
        <v>21</v>
      </c>
      <c r="L556" s="16" t="s">
        <v>22</v>
      </c>
      <c r="M556" s="16" t="s">
        <v>23</v>
      </c>
      <c r="N556" s="16" t="s">
        <v>24</v>
      </c>
      <c r="O556" s="16" t="s">
        <v>25</v>
      </c>
      <c r="P556" s="16" t="s">
        <v>26</v>
      </c>
      <c r="Q556" s="16" t="s">
        <v>27</v>
      </c>
      <c r="R556" s="16" t="s">
        <v>28</v>
      </c>
      <c r="S556" s="16" t="s">
        <v>29</v>
      </c>
      <c r="T556" s="16" t="s">
        <v>135</v>
      </c>
      <c r="U556" s="17" t="s">
        <v>30</v>
      </c>
      <c r="V556" s="18"/>
    </row>
    <row r="557" spans="1:26" ht="12.75">
      <c r="A557" s="79">
        <v>4</v>
      </c>
      <c r="B557" s="288"/>
      <c r="C557" s="280"/>
      <c r="D557" s="280"/>
      <c r="E557" s="286"/>
      <c r="F557" s="16">
        <v>36</v>
      </c>
      <c r="G557" s="16">
        <v>20</v>
      </c>
      <c r="H557" s="16">
        <v>20</v>
      </c>
      <c r="I557" s="16">
        <v>50</v>
      </c>
      <c r="J557" s="16">
        <v>50</v>
      </c>
      <c r="K557" s="16">
        <v>50</v>
      </c>
      <c r="L557" s="16">
        <v>50</v>
      </c>
      <c r="M557" s="16">
        <v>36</v>
      </c>
      <c r="N557" s="16">
        <v>50</v>
      </c>
      <c r="O557" s="16">
        <v>50</v>
      </c>
      <c r="P557" s="16">
        <v>50</v>
      </c>
      <c r="Q557" s="16">
        <v>50</v>
      </c>
      <c r="R557" s="16">
        <v>65</v>
      </c>
      <c r="S557" s="16">
        <v>26</v>
      </c>
      <c r="T557" s="16">
        <v>150</v>
      </c>
      <c r="U557" s="16">
        <v>65</v>
      </c>
      <c r="V557" s="18">
        <f>SUM(F557:U557)</f>
        <v>818</v>
      </c>
    </row>
    <row r="558" spans="1:26" ht="15">
      <c r="A558" s="79">
        <v>4</v>
      </c>
      <c r="B558" s="278">
        <f>'3-ΑΙΘΟΥΣΕΣ'!$B$3+21</f>
        <v>42555</v>
      </c>
      <c r="C558" s="66" t="s">
        <v>31</v>
      </c>
      <c r="D558" s="18" t="s">
        <v>32</v>
      </c>
      <c r="E558" s="16"/>
      <c r="F558" s="13"/>
      <c r="G558" s="13"/>
      <c r="H558" s="13"/>
      <c r="I558" s="13"/>
      <c r="J558" s="13"/>
      <c r="K558" s="13"/>
      <c r="L558" s="13"/>
      <c r="M558" s="13"/>
      <c r="N558" s="13"/>
      <c r="O558" s="13"/>
      <c r="P558" s="13"/>
      <c r="Q558" s="13"/>
      <c r="R558" s="13"/>
      <c r="S558" s="13"/>
      <c r="T558" s="13"/>
      <c r="U558" s="13"/>
      <c r="V558" s="56">
        <f>F558*$F$2+G558*$G$2+H558*$H$2+I558*$I$2+J558*$J$2+K558*$K$2+L558*$L$2+M558*$M$2+N558*$N$2+O558*$O$2+P558*$P$2+Q558*$Q$2+R558*$R$2+S558*$S$2+U558*$U$2+T558*$T$150</f>
        <v>0</v>
      </c>
      <c r="Y558" s="55" t="s">
        <v>31</v>
      </c>
      <c r="Z558" s="54" t="str">
        <f>IF(F559=1,"Γ1,","")&amp;""&amp;IF(G559=1,"Γ2,","")&amp;""&amp;IF(H559=1,"Γ3,","")&amp;""&amp;IF(I559=1,"Γ4,","")&amp;""&amp;IF(J559=1,"Γ5,","")&amp;""&amp;IF(K559=1,"Γ6,","")&amp;""&amp;IF(L559=1,"Γ7,","")&amp;""&amp;IF(M559=1,"B1,","")&amp;""&amp;IF(N559=1,"B2,","")&amp;""&amp;IF(O559=1,"B3,","")&amp;""&amp;IF(P559=1,"B4,","")&amp;""&amp;IF(Q559=1,"ΦΧ,","")&amp;""&amp;IF(R559=1,"ΚΑΜ,","")&amp;""&amp;IF(S559=1,"ΣΧ,","")&amp;""&amp;IF(T559=1,"Κ28,","")&amp;""&amp;IF(U559=1,"ΣΕΥΠ,","")</f>
        <v/>
      </c>
    </row>
    <row r="559" spans="1:26" ht="15">
      <c r="A559" s="79">
        <v>4</v>
      </c>
      <c r="B559" s="278"/>
      <c r="C559" s="67"/>
      <c r="D559" s="28" t="s">
        <v>33</v>
      </c>
      <c r="E559" s="2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56">
        <f>F559*$F$2+G559*$G$2+H559*$H$2+I559*$I$2+J559*$J$2+K559*$K$2+L559*$L$2+M559*$M$2+N559*$N$2+O559*$O$2+P559*$P$2+Q559*$Q$2+R559*$R$2+S559*$S$2+U559*$U$2+T559*$T$150</f>
        <v>0</v>
      </c>
      <c r="Y559" s="55" t="s">
        <v>36</v>
      </c>
      <c r="Z559" s="54" t="str">
        <f>IF(F564=1,"Γ1,","")&amp;""&amp;IF(G564=1,"Γ2,","")&amp;""&amp;IF(H564=1,"Γ3,","")&amp;""&amp;IF(I564=1,"Γ4,","")&amp;""&amp;IF(J564=1,"Γ5,","")&amp;""&amp;IF(K564=1,"Γ6,","")&amp;""&amp;IF(L564=1,"Γ7,","")&amp;""&amp;IF(M564=1,"B1,","")&amp;""&amp;IF(N564=1,"B2,","")&amp;""&amp;IF(O564=1,"B3,","")&amp;""&amp;IF(P564=1,"B4,","")&amp;""&amp;IF(Q564=1,"ΦΧ,","")&amp;""&amp;IF(R564=1,"ΚΑΜ,","")&amp;""&amp;IF(S564=1,"ΣΧ,","")&amp;""&amp;IF(T564=1,"Κ28,","")&amp;""&amp;IF(U564=1,"ΣΕΥΠ,","")</f>
        <v/>
      </c>
    </row>
    <row r="560" spans="1:26" ht="15">
      <c r="A560" s="79">
        <v>4</v>
      </c>
      <c r="B560" s="278"/>
      <c r="C560" s="68"/>
      <c r="D560" s="18" t="s">
        <v>34</v>
      </c>
      <c r="E560" s="16"/>
      <c r="F560" s="13"/>
      <c r="G560" s="13"/>
      <c r="H560" s="13"/>
      <c r="I560" s="13"/>
      <c r="J560" s="13"/>
      <c r="K560" s="13"/>
      <c r="L560" s="13"/>
      <c r="M560" s="13"/>
      <c r="N560" s="13"/>
      <c r="O560" s="13"/>
      <c r="P560" s="13"/>
      <c r="Q560" s="13"/>
      <c r="R560" s="13"/>
      <c r="S560" s="13"/>
      <c r="T560" s="13"/>
      <c r="U560" s="13"/>
      <c r="V560" s="56">
        <f>F560*$F$2+G560*$G$2+H560*$H$2+I560*$I$2+J560*$J$2+K560*$K$2+L560*$L$2+M560*$M$2+N560*$N$2+O560*$O$2+P560*$P$2+Q560*$Q$2+R560*$R$2+S560*$S$2+U560*$U$2+T560*$T$150</f>
        <v>0</v>
      </c>
      <c r="Y560" s="55" t="s">
        <v>38</v>
      </c>
      <c r="Z560" s="54" t="str">
        <f>IF(F573=1,"Γ1,","")&amp;""&amp;IF(G573=1,"Γ2,","")&amp;""&amp;IF(H573=1,"Γ3,","")&amp;""&amp;IF(I573=1,"Γ4,","")&amp;""&amp;IF(J573=1,"Γ5,","")&amp;""&amp;IF(K573=1,"Γ6,","")&amp;""&amp;IF(L573=1,"Γ7,","")&amp;""&amp;IF(M573=1,"B1,","")&amp;""&amp;IF(N573=1,"B2,","")&amp;""&amp;IF(O573=1,"B3,","")&amp;""&amp;IF(P573=1,"B4,","")&amp;""&amp;IF(Q573=1,"ΦΧ,","")&amp;""&amp;IF(R573=1,"ΚΑΜ,","")&amp;""&amp;IF(S573=1,"ΣΧ,","")&amp;""&amp;IF(T573=1,"Κ28,","")&amp;""&amp;IF(U573=1,"ΣΕΥΠ,","")</f>
        <v/>
      </c>
    </row>
    <row r="561" spans="1:26" ht="15">
      <c r="A561" s="79">
        <v>4</v>
      </c>
      <c r="B561" s="278"/>
      <c r="C561" s="19">
        <f>E558+E559+E560+E561</f>
        <v>0</v>
      </c>
      <c r="D561" s="28" t="s">
        <v>35</v>
      </c>
      <c r="E561" s="2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56">
        <f>F561*$F$2+G561*$G$2+H561*$H$2+I561*$I$2+J561*$J$2+K561*$K$2+L561*$L$2+M561*$M$2+N561*$N$2+O561*$O$2+P561*$P$2+Q561*$Q$2+R561*$R$2+S561*$S$2+U561*$U$2+T561*$T$150</f>
        <v>0</v>
      </c>
      <c r="Y561" s="55" t="s">
        <v>39</v>
      </c>
      <c r="Z561" s="54" t="str">
        <f>IF(F578=1,"Γ1,","")&amp;""&amp;IF(G578=1,"Γ2,","")&amp;""&amp;IF(H578=1,"Γ3,","")&amp;""&amp;IF(I578=1,"Γ4,","")&amp;""&amp;IF(J578=1,"Γ5,","")&amp;""&amp;IF(K578=1,"Γ6,","")&amp;""&amp;IF(L578=1,"Γ7,","")&amp;""&amp;IF(M578=1,"B1,","")&amp;""&amp;IF(N578=1,"B2,","")&amp;""&amp;IF(O578=1,"B3,","")&amp;""&amp;IF(P578=1,"B4,","")&amp;""&amp;IF(Q578=1,"ΦΧ,","")&amp;""&amp;IF(R578=1,"ΚΑΜ,","")&amp;""&amp;IF(S578=1,"ΣΧ,","")&amp;""&amp;IF(T578=1,"Κ28,","")&amp;""&amp;IF(U578=1,"ΣΕΥΠ,","")</f>
        <v/>
      </c>
    </row>
    <row r="562" spans="1:26" ht="15">
      <c r="A562" s="79">
        <v>4</v>
      </c>
      <c r="B562" s="278"/>
      <c r="C562" s="23"/>
      <c r="D562" s="36"/>
      <c r="E562" s="25"/>
      <c r="F562" s="37"/>
      <c r="G562" s="37"/>
      <c r="H562" s="37"/>
      <c r="I562" s="37"/>
      <c r="J562" s="37"/>
      <c r="K562" s="37"/>
      <c r="L562" s="37"/>
      <c r="M562" s="37"/>
      <c r="N562" s="37"/>
      <c r="O562" s="37"/>
      <c r="P562" s="37"/>
      <c r="Q562" s="37"/>
      <c r="R562" s="37"/>
      <c r="S562" s="37"/>
      <c r="T562" s="37"/>
      <c r="U562" s="37"/>
      <c r="V562" s="59"/>
      <c r="Y562" s="55" t="s">
        <v>41</v>
      </c>
      <c r="Z562" s="54" t="str">
        <f>IF(F587=1,"Γ1,","")&amp;""&amp;IF(G587=1,"Γ2,","")&amp;""&amp;IF(H587=1,"Γ3,","")&amp;""&amp;IF(I587=1,"Γ4,","")&amp;""&amp;IF(J587=1,"Γ5,","")&amp;""&amp;IF(K587=1,"Γ6,","")&amp;""&amp;IF(L587=1,"Γ7,","")&amp;""&amp;IF(M587=1,"B1,","")&amp;""&amp;IF(N587=1,"B2,","")&amp;""&amp;IF(O587=1,"B3,","")&amp;""&amp;IF(P587=1,"B4,","")&amp;""&amp;IF(Q587=1,"ΦΧ,","")&amp;""&amp;IF(R587=1,"ΚΑΜ,","")&amp;""&amp;IF(S587=1,"ΣΧ,","")&amp;""&amp;IF(T587=1,"Κ28,","")&amp;""&amp;IF(U587=1,"ΣΕΥΠ,","")</f>
        <v/>
      </c>
    </row>
    <row r="563" spans="1:26" ht="12.75">
      <c r="A563" s="79">
        <v>4</v>
      </c>
      <c r="B563" s="278"/>
      <c r="C563" s="69" t="s">
        <v>36</v>
      </c>
      <c r="D563" s="18" t="s">
        <v>32</v>
      </c>
      <c r="E563" s="16"/>
      <c r="F563" s="13"/>
      <c r="G563" s="13"/>
      <c r="H563" s="13"/>
      <c r="I563" s="13"/>
      <c r="J563" s="13"/>
      <c r="K563" s="13"/>
      <c r="L563" s="13"/>
      <c r="M563" s="13"/>
      <c r="N563" s="13"/>
      <c r="O563" s="13"/>
      <c r="P563" s="13"/>
      <c r="Q563" s="13"/>
      <c r="R563" s="13"/>
      <c r="S563" s="13"/>
      <c r="T563" s="13"/>
      <c r="U563" s="13"/>
      <c r="V563" s="56">
        <f t="shared" ref="V563:V570" si="27">F563*$F$2+G563*$G$2+H563*$H$2+I563*$I$2+J563*$J$2+K563*$K$2+L563*$L$2+M563*$M$2+N563*$N$2+O563*$O$2+P563*$P$2+Q563*$Q$2+R563*$R$2+S563*$S$2+U563*$U$2+T563*$T$150</f>
        <v>0</v>
      </c>
    </row>
    <row r="564" spans="1:26" ht="12.75">
      <c r="A564" s="79">
        <v>4</v>
      </c>
      <c r="B564" s="278"/>
      <c r="C564" s="70"/>
      <c r="D564" s="28" t="s">
        <v>33</v>
      </c>
      <c r="E564" s="2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56">
        <f t="shared" si="27"/>
        <v>0</v>
      </c>
    </row>
    <row r="565" spans="1:26" ht="12.75">
      <c r="A565" s="79">
        <v>4</v>
      </c>
      <c r="B565" s="278"/>
      <c r="C565" s="70"/>
      <c r="D565" s="18" t="s">
        <v>34</v>
      </c>
      <c r="E565" s="16"/>
      <c r="F565" s="13"/>
      <c r="G565" s="13"/>
      <c r="H565" s="13"/>
      <c r="I565" s="13"/>
      <c r="J565" s="13"/>
      <c r="K565" s="13"/>
      <c r="L565" s="13"/>
      <c r="M565" s="13"/>
      <c r="N565" s="13"/>
      <c r="O565" s="13"/>
      <c r="P565" s="13"/>
      <c r="Q565" s="13"/>
      <c r="R565" s="13"/>
      <c r="S565" s="13"/>
      <c r="T565" s="13"/>
      <c r="U565" s="13"/>
      <c r="V565" s="56">
        <f t="shared" si="27"/>
        <v>0</v>
      </c>
    </row>
    <row r="566" spans="1:26" ht="12.75">
      <c r="A566" s="79">
        <v>4</v>
      </c>
      <c r="B566" s="278"/>
      <c r="C566" s="64">
        <f>E563+E564+E565+E566+E567+E568+E569+E570</f>
        <v>0</v>
      </c>
      <c r="D566" s="28" t="s">
        <v>35</v>
      </c>
      <c r="E566" s="2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56">
        <f t="shared" si="27"/>
        <v>0</v>
      </c>
    </row>
    <row r="567" spans="1:26" ht="12.75" hidden="1">
      <c r="A567" s="79">
        <v>4</v>
      </c>
      <c r="B567" s="278"/>
      <c r="C567" s="71" t="s">
        <v>37</v>
      </c>
      <c r="D567" s="18" t="s">
        <v>32</v>
      </c>
      <c r="E567" s="16"/>
      <c r="F567" s="13"/>
      <c r="G567" s="13"/>
      <c r="H567" s="13"/>
      <c r="I567" s="13"/>
      <c r="J567" s="13"/>
      <c r="K567" s="13"/>
      <c r="L567" s="13"/>
      <c r="M567" s="13"/>
      <c r="N567" s="13"/>
      <c r="O567" s="13"/>
      <c r="P567" s="13"/>
      <c r="Q567" s="13"/>
      <c r="R567" s="13"/>
      <c r="S567" s="13"/>
      <c r="T567" s="13"/>
      <c r="U567" s="13"/>
      <c r="V567" s="56">
        <f t="shared" si="27"/>
        <v>0</v>
      </c>
    </row>
    <row r="568" spans="1:26" ht="12.75" hidden="1">
      <c r="A568" s="79">
        <v>4</v>
      </c>
      <c r="B568" s="278"/>
      <c r="C568" s="72"/>
      <c r="D568" s="28" t="s">
        <v>33</v>
      </c>
      <c r="E568" s="2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56">
        <f t="shared" si="27"/>
        <v>0</v>
      </c>
    </row>
    <row r="569" spans="1:26" ht="12.75" hidden="1">
      <c r="A569" s="79">
        <v>4</v>
      </c>
      <c r="B569" s="278"/>
      <c r="C569" s="73"/>
      <c r="D569" s="18" t="s">
        <v>34</v>
      </c>
      <c r="E569" s="16"/>
      <c r="F569" s="13"/>
      <c r="G569" s="13"/>
      <c r="H569" s="13"/>
      <c r="I569" s="13"/>
      <c r="J569" s="13"/>
      <c r="K569" s="13"/>
      <c r="L569" s="13"/>
      <c r="M569" s="13"/>
      <c r="N569" s="13"/>
      <c r="O569" s="13"/>
      <c r="P569" s="13"/>
      <c r="Q569" s="13"/>
      <c r="R569" s="13"/>
      <c r="S569" s="13"/>
      <c r="T569" s="13"/>
      <c r="U569" s="13"/>
      <c r="V569" s="56">
        <f t="shared" si="27"/>
        <v>0</v>
      </c>
    </row>
    <row r="570" spans="1:26" ht="12.75" hidden="1">
      <c r="A570" s="79">
        <v>4</v>
      </c>
      <c r="B570" s="278"/>
      <c r="D570" s="28" t="s">
        <v>35</v>
      </c>
      <c r="E570" s="2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56">
        <f t="shared" si="27"/>
        <v>0</v>
      </c>
    </row>
    <row r="571" spans="1:26" ht="12.75">
      <c r="A571" s="79">
        <v>4</v>
      </c>
      <c r="B571" s="278"/>
      <c r="C571" s="23"/>
      <c r="D571" s="36"/>
      <c r="E571" s="25"/>
      <c r="F571" s="37"/>
      <c r="G571" s="37"/>
      <c r="H571" s="37"/>
      <c r="I571" s="37"/>
      <c r="J571" s="37"/>
      <c r="K571" s="37"/>
      <c r="L571" s="37"/>
      <c r="M571" s="37"/>
      <c r="N571" s="37"/>
      <c r="O571" s="37"/>
      <c r="P571" s="37"/>
      <c r="Q571" s="37"/>
      <c r="R571" s="37"/>
      <c r="S571" s="37"/>
      <c r="T571" s="37"/>
      <c r="U571" s="37"/>
      <c r="V571" s="59"/>
    </row>
    <row r="572" spans="1:26" ht="12.75">
      <c r="A572" s="79">
        <v>4</v>
      </c>
      <c r="B572" s="278"/>
      <c r="C572" s="66" t="s">
        <v>38</v>
      </c>
      <c r="D572" s="18" t="s">
        <v>32</v>
      </c>
      <c r="E572" s="16"/>
      <c r="F572" s="13"/>
      <c r="G572" s="13"/>
      <c r="H572" s="13"/>
      <c r="I572" s="13"/>
      <c r="J572" s="13"/>
      <c r="K572" s="13"/>
      <c r="L572" s="13"/>
      <c r="M572" s="13"/>
      <c r="N572" s="13"/>
      <c r="O572" s="13"/>
      <c r="P572" s="13"/>
      <c r="Q572" s="13"/>
      <c r="R572" s="13"/>
      <c r="S572" s="13"/>
      <c r="T572" s="13"/>
      <c r="U572" s="13"/>
      <c r="V572" s="56">
        <f>F572*$F$2+G572*$G$2+H572*$H$2+I572*$I$2+J572*$J$2+K572*$K$2+L572*$L$2+M572*$M$2+N572*$N$2+O572*$O$2+P572*$P$2+Q572*$Q$2+R572*$R$2+S572*$S$2+U572*$U$2+T572*$T$150</f>
        <v>0</v>
      </c>
    </row>
    <row r="573" spans="1:26" ht="12.75">
      <c r="A573" s="79">
        <v>4</v>
      </c>
      <c r="B573" s="278"/>
      <c r="C573" s="67"/>
      <c r="D573" s="28" t="s">
        <v>33</v>
      </c>
      <c r="E573" s="2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56">
        <f>F573*$F$2+G573*$G$2+H573*$H$2+I573*$I$2+J573*$J$2+K573*$K$2+L573*$L$2+M573*$M$2+N573*$N$2+O573*$O$2+P573*$P$2+Q573*$Q$2+R573*$R$2+S573*$S$2+U573*$U$2+T573*$T$150</f>
        <v>0</v>
      </c>
    </row>
    <row r="574" spans="1:26" ht="12.75">
      <c r="A574" s="79">
        <v>4</v>
      </c>
      <c r="B574" s="278"/>
      <c r="C574" s="68"/>
      <c r="D574" s="18" t="s">
        <v>34</v>
      </c>
      <c r="E574" s="16"/>
      <c r="F574" s="13"/>
      <c r="G574" s="13"/>
      <c r="H574" s="13"/>
      <c r="I574" s="13"/>
      <c r="J574" s="13"/>
      <c r="K574" s="13"/>
      <c r="L574" s="13"/>
      <c r="M574" s="13"/>
      <c r="N574" s="13"/>
      <c r="O574" s="13"/>
      <c r="P574" s="13"/>
      <c r="Q574" s="13"/>
      <c r="R574" s="13"/>
      <c r="S574" s="13"/>
      <c r="T574" s="13"/>
      <c r="U574" s="13"/>
      <c r="V574" s="56">
        <f>F574*$F$2+G574*$G$2+H574*$H$2+I574*$I$2+J574*$J$2+K574*$K$2+L574*$L$2+M574*$M$2+N574*$N$2+O574*$O$2+P574*$P$2+Q574*$Q$2+R574*$R$2+S574*$S$2+U574*$U$2+T574*$T$150</f>
        <v>0</v>
      </c>
    </row>
    <row r="575" spans="1:26" ht="12.75">
      <c r="A575" s="79">
        <v>4</v>
      </c>
      <c r="B575" s="278"/>
      <c r="C575" s="19">
        <f>E572+E573+E574+E575</f>
        <v>0</v>
      </c>
      <c r="D575" s="28" t="s">
        <v>35</v>
      </c>
      <c r="E575" s="2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56">
        <f>F575*$F$2+G575*$G$2+H575*$H$2+I575*$I$2+J575*$J$2+K575*$K$2+L575*$L$2+M575*$M$2+N575*$N$2+O575*$O$2+P575*$P$2+Q575*$Q$2+R575*$R$2+S575*$S$2+U575*$U$2+T575*$T$150</f>
        <v>0</v>
      </c>
    </row>
    <row r="576" spans="1:26" ht="12.75">
      <c r="A576" s="79">
        <v>4</v>
      </c>
      <c r="B576" s="278"/>
      <c r="C576" s="23"/>
      <c r="D576" s="36"/>
      <c r="E576" s="25"/>
      <c r="F576" s="37"/>
      <c r="G576" s="37"/>
      <c r="H576" s="37"/>
      <c r="I576" s="37"/>
      <c r="J576" s="37"/>
      <c r="K576" s="37"/>
      <c r="L576" s="37"/>
      <c r="M576" s="37"/>
      <c r="N576" s="37"/>
      <c r="O576" s="37"/>
      <c r="P576" s="37"/>
      <c r="Q576" s="37"/>
      <c r="R576" s="37"/>
      <c r="S576" s="37"/>
      <c r="T576" s="37"/>
      <c r="U576" s="37"/>
      <c r="V576" s="59"/>
    </row>
    <row r="577" spans="1:22" ht="12.75">
      <c r="A577" s="79">
        <v>4</v>
      </c>
      <c r="B577" s="278"/>
      <c r="C577" s="69" t="s">
        <v>39</v>
      </c>
      <c r="D577" s="18" t="s">
        <v>32</v>
      </c>
      <c r="E577" s="16"/>
      <c r="F577" s="13"/>
      <c r="G577" s="13"/>
      <c r="H577" s="13"/>
      <c r="I577" s="13"/>
      <c r="J577" s="13"/>
      <c r="K577" s="13"/>
      <c r="L577" s="13"/>
      <c r="M577" s="13"/>
      <c r="N577" s="13"/>
      <c r="O577" s="13"/>
      <c r="P577" s="13"/>
      <c r="Q577" s="13"/>
      <c r="R577" s="13"/>
      <c r="S577" s="13"/>
      <c r="T577" s="13"/>
      <c r="U577" s="13"/>
      <c r="V577" s="56">
        <f t="shared" ref="V577:V584" si="28">F577*$F$2+G577*$G$2+H577*$H$2+I577*$I$2+J577*$J$2+K577*$K$2+L577*$L$2+M577*$M$2+N577*$N$2+O577*$O$2+P577*$P$2+Q577*$Q$2+R577*$R$2+S577*$S$2+U577*$U$2+T577*$T$150</f>
        <v>0</v>
      </c>
    </row>
    <row r="578" spans="1:22" ht="12.75">
      <c r="A578" s="79">
        <v>4</v>
      </c>
      <c r="B578" s="278"/>
      <c r="C578" s="70"/>
      <c r="D578" s="28" t="s">
        <v>33</v>
      </c>
      <c r="E578" s="2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56">
        <f t="shared" si="28"/>
        <v>0</v>
      </c>
    </row>
    <row r="579" spans="1:22" ht="12.75">
      <c r="A579" s="79">
        <v>4</v>
      </c>
      <c r="B579" s="278"/>
      <c r="C579" s="70"/>
      <c r="D579" s="18" t="s">
        <v>34</v>
      </c>
      <c r="E579" s="16"/>
      <c r="F579" s="13"/>
      <c r="G579" s="13"/>
      <c r="H579" s="13"/>
      <c r="I579" s="13"/>
      <c r="J579" s="13"/>
      <c r="K579" s="13"/>
      <c r="L579" s="13"/>
      <c r="M579" s="13"/>
      <c r="N579" s="13"/>
      <c r="O579" s="13"/>
      <c r="P579" s="13"/>
      <c r="Q579" s="13"/>
      <c r="R579" s="13"/>
      <c r="S579" s="13"/>
      <c r="T579" s="13"/>
      <c r="U579" s="13"/>
      <c r="V579" s="56">
        <f t="shared" si="28"/>
        <v>0</v>
      </c>
    </row>
    <row r="580" spans="1:22" ht="12.75">
      <c r="A580" s="79">
        <v>4</v>
      </c>
      <c r="B580" s="278"/>
      <c r="C580" s="64">
        <f>E577+E578+E579+E580+E581+E582+E583+E584</f>
        <v>0</v>
      </c>
      <c r="D580" s="28" t="s">
        <v>35</v>
      </c>
      <c r="E580" s="2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56">
        <f t="shared" si="28"/>
        <v>0</v>
      </c>
    </row>
    <row r="581" spans="1:22" ht="12.75" hidden="1">
      <c r="A581" s="79">
        <v>4</v>
      </c>
      <c r="B581" s="278"/>
      <c r="C581" s="71" t="s">
        <v>40</v>
      </c>
      <c r="D581" s="18" t="s">
        <v>32</v>
      </c>
      <c r="E581" s="16"/>
      <c r="F581" s="13"/>
      <c r="G581" s="13"/>
      <c r="H581" s="13"/>
      <c r="I581" s="13"/>
      <c r="J581" s="13"/>
      <c r="K581" s="13"/>
      <c r="L581" s="13"/>
      <c r="M581" s="13"/>
      <c r="N581" s="13"/>
      <c r="O581" s="13"/>
      <c r="P581" s="13"/>
      <c r="Q581" s="13"/>
      <c r="R581" s="13"/>
      <c r="S581" s="13"/>
      <c r="T581" s="13"/>
      <c r="U581" s="13"/>
      <c r="V581" s="56">
        <f t="shared" si="28"/>
        <v>0</v>
      </c>
    </row>
    <row r="582" spans="1:22" ht="12.75" hidden="1">
      <c r="A582" s="79">
        <v>4</v>
      </c>
      <c r="B582" s="278"/>
      <c r="C582" s="72"/>
      <c r="D582" s="28" t="s">
        <v>33</v>
      </c>
      <c r="E582" s="2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56">
        <f t="shared" si="28"/>
        <v>0</v>
      </c>
    </row>
    <row r="583" spans="1:22" ht="12.75" hidden="1">
      <c r="A583" s="79">
        <v>4</v>
      </c>
      <c r="B583" s="278"/>
      <c r="C583" s="73"/>
      <c r="D583" s="18" t="s">
        <v>34</v>
      </c>
      <c r="E583" s="16"/>
      <c r="F583" s="13"/>
      <c r="G583" s="13"/>
      <c r="H583" s="13"/>
      <c r="I583" s="13"/>
      <c r="J583" s="13"/>
      <c r="K583" s="13"/>
      <c r="L583" s="13"/>
      <c r="M583" s="13"/>
      <c r="N583" s="13"/>
      <c r="O583" s="13"/>
      <c r="P583" s="13"/>
      <c r="Q583" s="13"/>
      <c r="R583" s="13"/>
      <c r="S583" s="13"/>
      <c r="T583" s="13"/>
      <c r="U583" s="13"/>
      <c r="V583" s="56">
        <f t="shared" si="28"/>
        <v>0</v>
      </c>
    </row>
    <row r="584" spans="1:22" ht="12.75" hidden="1">
      <c r="A584" s="79">
        <v>4</v>
      </c>
      <c r="B584" s="278"/>
      <c r="D584" s="28" t="s">
        <v>35</v>
      </c>
      <c r="E584" s="2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56">
        <f t="shared" si="28"/>
        <v>0</v>
      </c>
    </row>
    <row r="585" spans="1:22" ht="12.75">
      <c r="A585" s="79">
        <v>4</v>
      </c>
      <c r="B585" s="278"/>
      <c r="C585" s="23"/>
      <c r="D585" s="36"/>
      <c r="E585" s="25"/>
      <c r="F585" s="37"/>
      <c r="G585" s="37"/>
      <c r="H585" s="37"/>
      <c r="I585" s="37"/>
      <c r="J585" s="37"/>
      <c r="K585" s="37"/>
      <c r="L585" s="37"/>
      <c r="M585" s="37"/>
      <c r="N585" s="37"/>
      <c r="O585" s="37"/>
      <c r="P585" s="37"/>
      <c r="Q585" s="37"/>
      <c r="R585" s="37"/>
      <c r="S585" s="37"/>
      <c r="T585" s="37"/>
      <c r="U585" s="37"/>
      <c r="V585" s="59"/>
    </row>
    <row r="586" spans="1:22" ht="12.75">
      <c r="A586" s="79">
        <v>4</v>
      </c>
      <c r="B586" s="278"/>
      <c r="C586" s="66" t="s">
        <v>41</v>
      </c>
      <c r="D586" s="18" t="s">
        <v>32</v>
      </c>
      <c r="E586" s="16"/>
      <c r="F586" s="13"/>
      <c r="G586" s="13"/>
      <c r="H586" s="13"/>
      <c r="I586" s="13"/>
      <c r="J586" s="13"/>
      <c r="K586" s="13"/>
      <c r="L586" s="13"/>
      <c r="M586" s="13"/>
      <c r="N586" s="13"/>
      <c r="O586" s="13"/>
      <c r="P586" s="13"/>
      <c r="Q586" s="13"/>
      <c r="R586" s="13"/>
      <c r="S586" s="13"/>
      <c r="T586" s="13"/>
      <c r="U586" s="13"/>
      <c r="V586" s="56">
        <f>F586*$F$2+G586*$G$2+H586*$H$2+I586*$I$2+J586*$J$2+K586*$K$2+L586*$L$2+M586*$M$2+N586*$N$2+O586*$O$2+P586*$P$2+Q586*$Q$2+R586*$R$2+S586*$S$2+U586*$U$2+T586*$T$150</f>
        <v>0</v>
      </c>
    </row>
    <row r="587" spans="1:22" ht="12.75">
      <c r="A587" s="79">
        <v>4</v>
      </c>
      <c r="B587" s="278"/>
      <c r="C587" s="67"/>
      <c r="D587" s="28" t="s">
        <v>33</v>
      </c>
      <c r="E587" s="2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56">
        <f>F587*$F$2+G587*$G$2+H587*$H$2+I587*$I$2+J587*$J$2+K587*$K$2+L587*$L$2+M587*$M$2+N587*$N$2+O587*$O$2+P587*$P$2+Q587*$Q$2+R587*$R$2+S587*$S$2+U587*$U$2+T587*$T$150</f>
        <v>0</v>
      </c>
    </row>
    <row r="588" spans="1:22" ht="12.75">
      <c r="A588" s="79">
        <v>4</v>
      </c>
      <c r="B588" s="278"/>
      <c r="C588" s="68"/>
      <c r="D588" s="18" t="s">
        <v>34</v>
      </c>
      <c r="E588" s="16"/>
      <c r="F588" s="13"/>
      <c r="G588" s="13"/>
      <c r="H588" s="13"/>
      <c r="I588" s="13"/>
      <c r="J588" s="13"/>
      <c r="K588" s="13"/>
      <c r="L588" s="13"/>
      <c r="M588" s="13"/>
      <c r="N588" s="13"/>
      <c r="O588" s="13"/>
      <c r="P588" s="13"/>
      <c r="Q588" s="13"/>
      <c r="R588" s="13"/>
      <c r="S588" s="13"/>
      <c r="T588" s="13"/>
      <c r="U588" s="13"/>
      <c r="V588" s="56">
        <f>F588*$F$2+G588*$G$2+H588*$H$2+I588*$I$2+J588*$J$2+K588*$K$2+L588*$L$2+M588*$M$2+N588*$N$2+O588*$O$2+P588*$P$2+Q588*$Q$2+R588*$R$2+S588*$S$2+U588*$U$2+T588*$T$150</f>
        <v>0</v>
      </c>
    </row>
    <row r="589" spans="1:22" ht="12.75">
      <c r="A589" s="79">
        <v>4</v>
      </c>
      <c r="B589" s="278"/>
      <c r="C589" s="19">
        <f>E586+E587+E588+E589</f>
        <v>0</v>
      </c>
      <c r="D589" s="28" t="s">
        <v>35</v>
      </c>
      <c r="E589" s="2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56">
        <f>F589*$F$2+G589*$G$2+H589*$H$2+I589*$I$2+J589*$J$2+K589*$K$2+L589*$L$2+M589*$M$2+N589*$N$2+O589*$O$2+P589*$P$2+Q589*$Q$2+R589*$R$2+S589*$S$2+U589*$U$2+T589*$T$150</f>
        <v>0</v>
      </c>
    </row>
    <row r="590" spans="1:22" ht="12" customHeight="1">
      <c r="A590" s="79">
        <v>4</v>
      </c>
      <c r="B590" s="193"/>
      <c r="C590" s="23"/>
      <c r="D590" s="24"/>
      <c r="E590" s="25"/>
      <c r="F590" s="14"/>
      <c r="G590" s="14"/>
      <c r="H590" s="14"/>
      <c r="I590" s="14"/>
      <c r="J590" s="14"/>
      <c r="K590" s="14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60"/>
    </row>
    <row r="591" spans="1:22" ht="15" customHeight="1">
      <c r="A591" s="79">
        <v>4</v>
      </c>
      <c r="B591" s="194"/>
      <c r="C591" s="75"/>
      <c r="D591" s="34"/>
      <c r="E591" s="35"/>
      <c r="F591" s="33"/>
      <c r="G591" s="33"/>
      <c r="H591" s="33"/>
      <c r="I591" s="33"/>
      <c r="J591" s="33"/>
      <c r="K591" s="33"/>
      <c r="L591" s="33"/>
      <c r="M591" s="33"/>
      <c r="N591" s="33"/>
      <c r="O591" s="33"/>
      <c r="P591" s="33"/>
      <c r="Q591" s="33"/>
      <c r="R591" s="33"/>
      <c r="S591" s="33"/>
      <c r="T591" s="33"/>
      <c r="U591" s="33"/>
      <c r="V591" s="63"/>
    </row>
    <row r="592" spans="1:22" ht="15" customHeight="1">
      <c r="A592" s="79">
        <v>4</v>
      </c>
      <c r="B592" s="194"/>
      <c r="C592" s="75"/>
      <c r="D592" s="33"/>
      <c r="E592" s="35"/>
      <c r="F592" s="33"/>
      <c r="G592" s="33"/>
      <c r="H592" s="33"/>
      <c r="I592" s="33"/>
      <c r="J592" s="33"/>
      <c r="K592" s="33"/>
      <c r="L592" s="33"/>
      <c r="M592" s="33"/>
      <c r="N592" s="33"/>
      <c r="O592" s="33"/>
      <c r="P592" s="33"/>
      <c r="Q592" s="33"/>
      <c r="R592" s="33"/>
      <c r="S592" s="33"/>
      <c r="T592" s="33"/>
      <c r="U592" s="33"/>
      <c r="V592" s="63"/>
    </row>
    <row r="593" spans="1:26" ht="12.75">
      <c r="A593" s="79">
        <v>4</v>
      </c>
      <c r="B593" s="288"/>
      <c r="C593" s="280" t="s">
        <v>13</v>
      </c>
      <c r="D593" s="280" t="s">
        <v>14</v>
      </c>
      <c r="E593" s="286" t="s">
        <v>15</v>
      </c>
      <c r="F593" s="16" t="s">
        <v>16</v>
      </c>
      <c r="G593" s="16" t="s">
        <v>17</v>
      </c>
      <c r="H593" s="16" t="s">
        <v>18</v>
      </c>
      <c r="I593" s="16" t="s">
        <v>19</v>
      </c>
      <c r="J593" s="16" t="s">
        <v>20</v>
      </c>
      <c r="K593" s="16" t="s">
        <v>21</v>
      </c>
      <c r="L593" s="16" t="s">
        <v>22</v>
      </c>
      <c r="M593" s="16" t="s">
        <v>23</v>
      </c>
      <c r="N593" s="16" t="s">
        <v>24</v>
      </c>
      <c r="O593" s="16" t="s">
        <v>25</v>
      </c>
      <c r="P593" s="16" t="s">
        <v>26</v>
      </c>
      <c r="Q593" s="16" t="s">
        <v>27</v>
      </c>
      <c r="R593" s="16" t="s">
        <v>28</v>
      </c>
      <c r="S593" s="16" t="s">
        <v>29</v>
      </c>
      <c r="T593" s="16" t="s">
        <v>134</v>
      </c>
      <c r="U593" s="17" t="s">
        <v>30</v>
      </c>
      <c r="V593" s="18"/>
    </row>
    <row r="594" spans="1:26" ht="12.75">
      <c r="A594" s="79">
        <v>4</v>
      </c>
      <c r="B594" s="288"/>
      <c r="C594" s="280"/>
      <c r="D594" s="280"/>
      <c r="E594" s="286"/>
      <c r="F594" s="16">
        <v>36</v>
      </c>
      <c r="G594" s="16">
        <v>20</v>
      </c>
      <c r="H594" s="16">
        <v>20</v>
      </c>
      <c r="I594" s="16">
        <v>50</v>
      </c>
      <c r="J594" s="16">
        <v>50</v>
      </c>
      <c r="K594" s="16">
        <v>50</v>
      </c>
      <c r="L594" s="16">
        <v>50</v>
      </c>
      <c r="M594" s="16">
        <v>36</v>
      </c>
      <c r="N594" s="16">
        <v>50</v>
      </c>
      <c r="O594" s="16">
        <v>50</v>
      </c>
      <c r="P594" s="16">
        <v>50</v>
      </c>
      <c r="Q594" s="16">
        <v>50</v>
      </c>
      <c r="R594" s="16">
        <v>65</v>
      </c>
      <c r="S594" s="16">
        <v>26</v>
      </c>
      <c r="T594" s="16">
        <v>150</v>
      </c>
      <c r="U594" s="16">
        <v>65</v>
      </c>
      <c r="V594" s="18">
        <f>SUM(F594:U594)</f>
        <v>818</v>
      </c>
    </row>
    <row r="595" spans="1:26" ht="15">
      <c r="A595" s="79">
        <v>4</v>
      </c>
      <c r="B595" s="278">
        <f>'3-ΑΙΘΟΥΣΕΣ'!$B$3+22</f>
        <v>42556</v>
      </c>
      <c r="C595" s="66" t="s">
        <v>31</v>
      </c>
      <c r="D595" s="20" t="s">
        <v>32</v>
      </c>
      <c r="E595" s="16"/>
      <c r="F595" s="13"/>
      <c r="G595" s="13"/>
      <c r="H595" s="13"/>
      <c r="I595" s="13"/>
      <c r="J595" s="13"/>
      <c r="K595" s="13"/>
      <c r="L595" s="13"/>
      <c r="M595" s="13"/>
      <c r="N595" s="13"/>
      <c r="O595" s="13"/>
      <c r="P595" s="13"/>
      <c r="Q595" s="13"/>
      <c r="R595" s="13"/>
      <c r="S595" s="13"/>
      <c r="T595" s="13"/>
      <c r="U595" s="13"/>
      <c r="V595" s="56">
        <f>F595*$F$2+G595*$G$2+H595*$H$2+I595*$I$2+J595*$J$2+K595*$K$2+L595*$L$2+M595*$M$2+N595*$N$2+O595*$O$2+P595*$P$2+Q595*$Q$2+R595*$R$2+S595*$S$2+U595*$U$2+T595*$T$150</f>
        <v>0</v>
      </c>
      <c r="Y595" s="55" t="s">
        <v>31</v>
      </c>
      <c r="Z595" s="54" t="str">
        <f>IF(F596=1,"Γ1,","")&amp;""&amp;IF(G596=1,"Γ2,","")&amp;""&amp;IF(H596=1,"Γ3,","")&amp;""&amp;IF(I596=1,"Γ4,","")&amp;""&amp;IF(J596=1,"Γ5,","")&amp;""&amp;IF(K596=1,"Γ6,","")&amp;""&amp;IF(L596=1,"Γ7,","")&amp;""&amp;IF(M596=1,"B1,","")&amp;""&amp;IF(N596=1,"B2,","")&amp;""&amp;IF(O596=1,"B3,","")&amp;""&amp;IF(P596=1,"B4,","")&amp;""&amp;IF(Q596=1,"ΦΧ,","")&amp;""&amp;IF(R596=1,"ΚΑΜ,","")&amp;""&amp;IF(S596=1,"ΣΧ,","")&amp;""&amp;IF(T596=1,"Κ28,","")&amp;""&amp;IF(U596=1,"ΣΕΥΠ,","")</f>
        <v/>
      </c>
    </row>
    <row r="596" spans="1:26" ht="15">
      <c r="A596" s="79">
        <v>4</v>
      </c>
      <c r="B596" s="279"/>
      <c r="C596" s="67"/>
      <c r="D596" s="21" t="s">
        <v>33</v>
      </c>
      <c r="E596" s="2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56">
        <f>F596*$F$2+G596*$G$2+H596*$H$2+I596*$I$2+J596*$J$2+K596*$K$2+L596*$L$2+M596*$M$2+N596*$N$2+O596*$O$2+P596*$P$2+Q596*$Q$2+R596*$R$2+S596*$S$2+U596*$U$2+T596*$T$150</f>
        <v>0</v>
      </c>
      <c r="Y596" s="55" t="s">
        <v>36</v>
      </c>
      <c r="Z596" s="54" t="str">
        <f>IF(F601=1,"Γ1,","")&amp;""&amp;IF(G601=1,"Γ2,","")&amp;""&amp;IF(H601=1,"Γ3,","")&amp;""&amp;IF(I601=1,"Γ4,","")&amp;""&amp;IF(J601=1,"Γ5,","")&amp;""&amp;IF(K601=1,"Γ6,","")&amp;""&amp;IF(L601=1,"Γ7,","")&amp;""&amp;IF(M601=1,"B1,","")&amp;""&amp;IF(N601=1,"B2,","")&amp;""&amp;IF(O601=1,"B3,","")&amp;""&amp;IF(P601=1,"B4,","")&amp;""&amp;IF(Q601=1,"ΦΧ,","")&amp;""&amp;IF(R601=1,"ΚΑΜ,","")&amp;""&amp;IF(S601=1,"ΣΧ,","")&amp;""&amp;IF(T601=1,"Κ28,","")&amp;""&amp;IF(U601=1,"ΣΕΥΠ,","")</f>
        <v/>
      </c>
    </row>
    <row r="597" spans="1:26" ht="15">
      <c r="A597" s="79">
        <v>4</v>
      </c>
      <c r="B597" s="279"/>
      <c r="C597" s="68"/>
      <c r="D597" s="20" t="s">
        <v>34</v>
      </c>
      <c r="E597" s="16"/>
      <c r="F597" s="13"/>
      <c r="G597" s="13"/>
      <c r="H597" s="13"/>
      <c r="I597" s="13"/>
      <c r="J597" s="13"/>
      <c r="K597" s="13"/>
      <c r="L597" s="13"/>
      <c r="M597" s="13"/>
      <c r="N597" s="13"/>
      <c r="O597" s="13"/>
      <c r="P597" s="13"/>
      <c r="Q597" s="13"/>
      <c r="R597" s="13"/>
      <c r="S597" s="13"/>
      <c r="T597" s="13"/>
      <c r="U597" s="13"/>
      <c r="V597" s="56">
        <f>F597*$F$2+G597*$G$2+H597*$H$2+I597*$I$2+J597*$J$2+K597*$K$2+L597*$L$2+M597*$M$2+N597*$N$2+O597*$O$2+P597*$P$2+Q597*$Q$2+R597*$R$2+S597*$S$2+U597*$U$2+T597*$T$150</f>
        <v>0</v>
      </c>
      <c r="Y597" s="55" t="s">
        <v>38</v>
      </c>
      <c r="Z597" s="54" t="str">
        <f>IF(F610=1,"Γ1,","")&amp;""&amp;IF(G610=1,"Γ2,","")&amp;""&amp;IF(H610=1,"Γ3,","")&amp;""&amp;IF(I610=1,"Γ4,","")&amp;""&amp;IF(J610=1,"Γ5,","")&amp;""&amp;IF(K610=1,"Γ6,","")&amp;""&amp;IF(L610=1,"Γ7,","")&amp;""&amp;IF(M610=1,"B1,","")&amp;""&amp;IF(N610=1,"B2,","")&amp;""&amp;IF(O610=1,"B3,","")&amp;""&amp;IF(P610=1,"B4,","")&amp;""&amp;IF(Q610=1,"ΦΧ,","")&amp;""&amp;IF(R610=1,"ΚΑΜ,","")&amp;""&amp;IF(S610=1,"ΣΧ,","")&amp;""&amp;IF(T610=1,"Κ28,","")&amp;""&amp;IF(U610=1,"ΣΕΥΠ,","")</f>
        <v/>
      </c>
    </row>
    <row r="598" spans="1:26" ht="15">
      <c r="A598" s="79">
        <v>4</v>
      </c>
      <c r="B598" s="279"/>
      <c r="C598" s="19">
        <f>E595+E596+E597+E598</f>
        <v>0</v>
      </c>
      <c r="D598" s="21" t="s">
        <v>35</v>
      </c>
      <c r="E598" s="2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56">
        <f>F598*$F$2+G598*$G$2+H598*$H$2+I598*$I$2+J598*$J$2+K598*$K$2+L598*$L$2+M598*$M$2+N598*$N$2+O598*$O$2+P598*$P$2+Q598*$Q$2+R598*$R$2+S598*$S$2+U598*$U$2+T598*$T$150</f>
        <v>0</v>
      </c>
      <c r="Y598" s="55" t="s">
        <v>39</v>
      </c>
      <c r="Z598" s="54" t="str">
        <f>IF(F615=1,"Γ1,","")&amp;""&amp;IF(G615=1,"Γ2,","")&amp;""&amp;IF(H615=1,"Γ3,","")&amp;""&amp;IF(I615=1,"Γ4,","")&amp;""&amp;IF(J615=1,"Γ5,","")&amp;""&amp;IF(K615=1,"Γ6,","")&amp;""&amp;IF(L615=1,"Γ7,","")&amp;""&amp;IF(M615=1,"B1,","")&amp;""&amp;IF(N615=1,"B2,","")&amp;""&amp;IF(O615=1,"B3,","")&amp;""&amp;IF(P615=1,"B4,","")&amp;""&amp;IF(Q615=1,"ΦΧ,","")&amp;""&amp;IF(R615=1,"ΚΑΜ,","")&amp;""&amp;IF(S615=1,"ΣΧ,","")&amp;""&amp;IF(T615=1,"Κ28,","")&amp;""&amp;IF(U615=1,"ΣΕΥΠ,","")</f>
        <v/>
      </c>
    </row>
    <row r="599" spans="1:26" ht="15">
      <c r="A599" s="79">
        <v>4</v>
      </c>
      <c r="B599" s="279"/>
      <c r="C599" s="23"/>
      <c r="D599" s="24"/>
      <c r="E599" s="25"/>
      <c r="F599" s="14"/>
      <c r="G599" s="14"/>
      <c r="H599" s="14"/>
      <c r="I599" s="14"/>
      <c r="J599" s="14"/>
      <c r="K599" s="14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60"/>
      <c r="Y599" s="55" t="s">
        <v>41</v>
      </c>
      <c r="Z599" s="54" t="str">
        <f>IF(F624=1,"Γ1,","")&amp;""&amp;IF(G624=1,"Γ2,","")&amp;""&amp;IF(H624=1,"Γ3,","")&amp;""&amp;IF(I624=1,"Γ4,","")&amp;""&amp;IF(J624=1,"Γ5,","")&amp;""&amp;IF(K624=1,"Γ6,","")&amp;""&amp;IF(L624=1,"Γ7,","")&amp;""&amp;IF(M624=1,"B1,","")&amp;""&amp;IF(N624=1,"B2,","")&amp;""&amp;IF(O624=1,"B3,","")&amp;""&amp;IF(P624=1,"B4,","")&amp;""&amp;IF(Q624=1,"ΦΧ,","")&amp;""&amp;IF(R624=1,"ΚΑΜ,","")&amp;""&amp;IF(S624=1,"ΣΧ,","")&amp;""&amp;IF(T624=1,"Κ28,","")&amp;""&amp;IF(U624=1,"ΣΕΥΠ,","")</f>
        <v/>
      </c>
    </row>
    <row r="600" spans="1:26" ht="12.75">
      <c r="A600" s="79">
        <v>4</v>
      </c>
      <c r="B600" s="279"/>
      <c r="C600" s="69" t="s">
        <v>36</v>
      </c>
      <c r="D600" s="20" t="s">
        <v>32</v>
      </c>
      <c r="E600" s="16"/>
      <c r="F600" s="13"/>
      <c r="G600" s="13"/>
      <c r="H600" s="13"/>
      <c r="I600" s="13"/>
      <c r="J600" s="13"/>
      <c r="K600" s="13"/>
      <c r="L600" s="13"/>
      <c r="M600" s="13"/>
      <c r="N600" s="13"/>
      <c r="O600" s="13"/>
      <c r="P600" s="13"/>
      <c r="Q600" s="13"/>
      <c r="R600" s="13"/>
      <c r="S600" s="13"/>
      <c r="T600" s="13"/>
      <c r="U600" s="13"/>
      <c r="V600" s="56">
        <f t="shared" ref="V600:V607" si="29">F600*$F$2+G600*$G$2+H600*$H$2+I600*$I$2+J600*$J$2+K600*$K$2+L600*$L$2+M600*$M$2+N600*$N$2+O600*$O$2+P600*$P$2+Q600*$Q$2+R600*$R$2+S600*$S$2+U600*$U$2+T600*$T$150</f>
        <v>0</v>
      </c>
    </row>
    <row r="601" spans="1:26" ht="12.75">
      <c r="A601" s="79">
        <v>4</v>
      </c>
      <c r="B601" s="279"/>
      <c r="C601" s="70"/>
      <c r="D601" s="21" t="s">
        <v>33</v>
      </c>
      <c r="E601" s="2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56">
        <f t="shared" si="29"/>
        <v>0</v>
      </c>
    </row>
    <row r="602" spans="1:26" ht="12.75">
      <c r="A602" s="79">
        <v>4</v>
      </c>
      <c r="B602" s="279"/>
      <c r="C602" s="70"/>
      <c r="D602" s="20" t="s">
        <v>34</v>
      </c>
      <c r="E602" s="16"/>
      <c r="F602" s="13"/>
      <c r="G602" s="13"/>
      <c r="H602" s="13"/>
      <c r="I602" s="13"/>
      <c r="J602" s="13"/>
      <c r="K602" s="13"/>
      <c r="L602" s="13"/>
      <c r="M602" s="13"/>
      <c r="N602" s="13"/>
      <c r="O602" s="13"/>
      <c r="P602" s="13"/>
      <c r="Q602" s="13"/>
      <c r="R602" s="13"/>
      <c r="S602" s="13"/>
      <c r="T602" s="13"/>
      <c r="U602" s="13"/>
      <c r="V602" s="56">
        <f t="shared" si="29"/>
        <v>0</v>
      </c>
    </row>
    <row r="603" spans="1:26" ht="12.75">
      <c r="A603" s="79">
        <v>4</v>
      </c>
      <c r="B603" s="279"/>
      <c r="C603" s="64">
        <f>E600+E601+E602+E603+E604+E605+E606+E607</f>
        <v>0</v>
      </c>
      <c r="D603" s="21" t="s">
        <v>35</v>
      </c>
      <c r="E603" s="2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56">
        <f t="shared" si="29"/>
        <v>0</v>
      </c>
    </row>
    <row r="604" spans="1:26" ht="12.75" hidden="1">
      <c r="A604" s="79">
        <v>4</v>
      </c>
      <c r="B604" s="279"/>
      <c r="C604" s="71" t="s">
        <v>37</v>
      </c>
      <c r="D604" s="20" t="s">
        <v>32</v>
      </c>
      <c r="E604" s="16"/>
      <c r="F604" s="13"/>
      <c r="G604" s="13"/>
      <c r="H604" s="13"/>
      <c r="I604" s="13"/>
      <c r="J604" s="13"/>
      <c r="K604" s="13"/>
      <c r="L604" s="13"/>
      <c r="M604" s="13"/>
      <c r="N604" s="13"/>
      <c r="O604" s="13"/>
      <c r="P604" s="13"/>
      <c r="Q604" s="13"/>
      <c r="R604" s="13"/>
      <c r="S604" s="13"/>
      <c r="T604" s="13"/>
      <c r="U604" s="13"/>
      <c r="V604" s="56">
        <f t="shared" si="29"/>
        <v>0</v>
      </c>
    </row>
    <row r="605" spans="1:26" ht="12.75" hidden="1">
      <c r="A605" s="79">
        <v>4</v>
      </c>
      <c r="B605" s="279"/>
      <c r="C605" s="72"/>
      <c r="D605" s="21" t="s">
        <v>33</v>
      </c>
      <c r="E605" s="2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56">
        <f t="shared" si="29"/>
        <v>0</v>
      </c>
    </row>
    <row r="606" spans="1:26" ht="12.75" hidden="1">
      <c r="A606" s="79">
        <v>4</v>
      </c>
      <c r="B606" s="279"/>
      <c r="C606" s="73"/>
      <c r="D606" s="20" t="s">
        <v>34</v>
      </c>
      <c r="E606" s="16"/>
      <c r="F606" s="13"/>
      <c r="G606" s="13"/>
      <c r="H606" s="13"/>
      <c r="I606" s="13"/>
      <c r="J606" s="13"/>
      <c r="K606" s="13"/>
      <c r="L606" s="13"/>
      <c r="M606" s="13"/>
      <c r="N606" s="13"/>
      <c r="O606" s="13"/>
      <c r="P606" s="13"/>
      <c r="Q606" s="13"/>
      <c r="R606" s="13"/>
      <c r="S606" s="13"/>
      <c r="T606" s="13"/>
      <c r="U606" s="13"/>
      <c r="V606" s="56">
        <f t="shared" si="29"/>
        <v>0</v>
      </c>
    </row>
    <row r="607" spans="1:26" ht="12.75" hidden="1">
      <c r="A607" s="79">
        <v>4</v>
      </c>
      <c r="B607" s="279"/>
      <c r="D607" s="21" t="s">
        <v>35</v>
      </c>
      <c r="E607" s="2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56">
        <f t="shared" si="29"/>
        <v>0</v>
      </c>
    </row>
    <row r="608" spans="1:26" ht="12.75">
      <c r="A608" s="79">
        <v>4</v>
      </c>
      <c r="B608" s="279"/>
      <c r="C608" s="23"/>
      <c r="D608" s="24"/>
      <c r="E608" s="25"/>
      <c r="F608" s="14"/>
      <c r="G608" s="14"/>
      <c r="H608" s="14"/>
      <c r="I608" s="14"/>
      <c r="J608" s="14"/>
      <c r="K608" s="14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60"/>
    </row>
    <row r="609" spans="1:22" ht="12.75">
      <c r="A609" s="79">
        <v>4</v>
      </c>
      <c r="B609" s="279"/>
      <c r="C609" s="66" t="s">
        <v>38</v>
      </c>
      <c r="D609" s="20" t="s">
        <v>32</v>
      </c>
      <c r="E609" s="16"/>
      <c r="F609" s="13"/>
      <c r="G609" s="13"/>
      <c r="H609" s="13"/>
      <c r="I609" s="13"/>
      <c r="J609" s="13"/>
      <c r="K609" s="13"/>
      <c r="L609" s="13"/>
      <c r="M609" s="13"/>
      <c r="N609" s="13"/>
      <c r="O609" s="13"/>
      <c r="P609" s="13"/>
      <c r="Q609" s="13"/>
      <c r="R609" s="13"/>
      <c r="S609" s="13"/>
      <c r="T609" s="13"/>
      <c r="U609" s="13"/>
      <c r="V609" s="56">
        <f>F609*$F$2+G609*$G$2+H609*$H$2+I609*$I$2+J609*$J$2+K609*$K$2+L609*$L$2+M609*$M$2+N609*$N$2+O609*$O$2+P609*$P$2+Q609*$Q$2+R609*$R$2+S609*$S$2+U609*$U$2+T609*$T$150</f>
        <v>0</v>
      </c>
    </row>
    <row r="610" spans="1:22" ht="12.75">
      <c r="A610" s="79">
        <v>4</v>
      </c>
      <c r="B610" s="279"/>
      <c r="C610" s="67"/>
      <c r="D610" s="21" t="s">
        <v>33</v>
      </c>
      <c r="E610" s="2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56">
        <f>F610*$F$2+G610*$G$2+H610*$H$2+I610*$I$2+J610*$J$2+K610*$K$2+L610*$L$2+M610*$M$2+N610*$N$2+O610*$O$2+P610*$P$2+Q610*$Q$2+R610*$R$2+S610*$S$2+U610*$U$2+T610*$T$150</f>
        <v>0</v>
      </c>
    </row>
    <row r="611" spans="1:22" ht="12.75">
      <c r="A611" s="79">
        <v>4</v>
      </c>
      <c r="B611" s="279"/>
      <c r="C611" s="68"/>
      <c r="D611" s="20" t="s">
        <v>34</v>
      </c>
      <c r="E611" s="16"/>
      <c r="F611" s="13"/>
      <c r="G611" s="13"/>
      <c r="H611" s="13"/>
      <c r="I611" s="13"/>
      <c r="J611" s="13"/>
      <c r="K611" s="13"/>
      <c r="L611" s="13"/>
      <c r="M611" s="13"/>
      <c r="N611" s="13"/>
      <c r="O611" s="13"/>
      <c r="P611" s="13"/>
      <c r="Q611" s="13"/>
      <c r="R611" s="13"/>
      <c r="S611" s="13"/>
      <c r="T611" s="13"/>
      <c r="U611" s="13"/>
      <c r="V611" s="56">
        <f>F611*$F$2+G611*$G$2+H611*$H$2+I611*$I$2+J611*$J$2+K611*$K$2+L611*$L$2+M611*$M$2+N611*$N$2+O611*$O$2+P611*$P$2+Q611*$Q$2+R611*$R$2+S611*$S$2+U611*$U$2+T611*$T$150</f>
        <v>0</v>
      </c>
    </row>
    <row r="612" spans="1:22" ht="12.75">
      <c r="A612" s="79">
        <v>4</v>
      </c>
      <c r="B612" s="279"/>
      <c r="C612" s="19">
        <f>E609+E610+E611+E612</f>
        <v>0</v>
      </c>
      <c r="D612" s="21" t="s">
        <v>35</v>
      </c>
      <c r="E612" s="2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56">
        <f>F612*$F$2+G612*$G$2+H612*$H$2+I612*$I$2+J612*$J$2+K612*$K$2+L612*$L$2+M612*$M$2+N612*$N$2+O612*$O$2+P612*$P$2+Q612*$Q$2+R612*$R$2+S612*$S$2+U612*$U$2+T612*$T$150</f>
        <v>0</v>
      </c>
    </row>
    <row r="613" spans="1:22" ht="12.75">
      <c r="A613" s="79">
        <v>4</v>
      </c>
      <c r="B613" s="279"/>
      <c r="C613" s="23"/>
      <c r="D613" s="24"/>
      <c r="E613" s="25"/>
      <c r="F613" s="14"/>
      <c r="G613" s="14"/>
      <c r="H613" s="14"/>
      <c r="I613" s="14"/>
      <c r="J613" s="14"/>
      <c r="K613" s="14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60"/>
    </row>
    <row r="614" spans="1:22" ht="12.75">
      <c r="A614" s="79">
        <v>4</v>
      </c>
      <c r="B614" s="279"/>
      <c r="C614" s="69" t="s">
        <v>39</v>
      </c>
      <c r="D614" s="20" t="s">
        <v>32</v>
      </c>
      <c r="E614" s="16"/>
      <c r="F614" s="13"/>
      <c r="G614" s="13"/>
      <c r="H614" s="13"/>
      <c r="I614" s="13"/>
      <c r="J614" s="13"/>
      <c r="K614" s="13"/>
      <c r="L614" s="13"/>
      <c r="M614" s="13"/>
      <c r="N614" s="13"/>
      <c r="O614" s="13"/>
      <c r="P614" s="13"/>
      <c r="Q614" s="13"/>
      <c r="R614" s="13"/>
      <c r="S614" s="13"/>
      <c r="T614" s="13"/>
      <c r="U614" s="13"/>
      <c r="V614" s="56">
        <f t="shared" ref="V614:V621" si="30">F614*$F$2+G614*$G$2+H614*$H$2+I614*$I$2+J614*$J$2+K614*$K$2+L614*$L$2+M614*$M$2+N614*$N$2+O614*$O$2+P614*$P$2+Q614*$Q$2+R614*$R$2+S614*$S$2+U614*$U$2+T614*$T$150</f>
        <v>0</v>
      </c>
    </row>
    <row r="615" spans="1:22" ht="12.75">
      <c r="A615" s="79">
        <v>4</v>
      </c>
      <c r="B615" s="279"/>
      <c r="C615" s="70"/>
      <c r="D615" s="21" t="s">
        <v>33</v>
      </c>
      <c r="E615" s="2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56">
        <f t="shared" si="30"/>
        <v>0</v>
      </c>
    </row>
    <row r="616" spans="1:22" ht="12.75">
      <c r="A616" s="79">
        <v>4</v>
      </c>
      <c r="B616" s="279"/>
      <c r="C616" s="70"/>
      <c r="D616" s="20" t="s">
        <v>34</v>
      </c>
      <c r="E616" s="16"/>
      <c r="F616" s="13"/>
      <c r="G616" s="13"/>
      <c r="H616" s="13"/>
      <c r="I616" s="13"/>
      <c r="J616" s="13"/>
      <c r="K616" s="13"/>
      <c r="L616" s="13"/>
      <c r="M616" s="13"/>
      <c r="N616" s="13"/>
      <c r="O616" s="13"/>
      <c r="P616" s="13"/>
      <c r="Q616" s="13"/>
      <c r="R616" s="13"/>
      <c r="S616" s="13"/>
      <c r="T616" s="13"/>
      <c r="U616" s="13"/>
      <c r="V616" s="56">
        <f t="shared" si="30"/>
        <v>0</v>
      </c>
    </row>
    <row r="617" spans="1:22" ht="12.75">
      <c r="A617" s="79">
        <v>4</v>
      </c>
      <c r="B617" s="279"/>
      <c r="C617" s="64">
        <f>E614+E615+E616+E617+E618+E619+E620+E621</f>
        <v>0</v>
      </c>
      <c r="D617" s="21" t="s">
        <v>35</v>
      </c>
      <c r="E617" s="2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56">
        <f t="shared" si="30"/>
        <v>0</v>
      </c>
    </row>
    <row r="618" spans="1:22" ht="12.75" hidden="1">
      <c r="A618" s="79">
        <v>4</v>
      </c>
      <c r="B618" s="279"/>
      <c r="C618" s="71" t="s">
        <v>40</v>
      </c>
      <c r="D618" s="20" t="s">
        <v>32</v>
      </c>
      <c r="E618" s="16"/>
      <c r="F618" s="13"/>
      <c r="G618" s="13"/>
      <c r="H618" s="13"/>
      <c r="I618" s="13"/>
      <c r="J618" s="13"/>
      <c r="K618" s="13"/>
      <c r="L618" s="13"/>
      <c r="M618" s="13"/>
      <c r="N618" s="13"/>
      <c r="O618" s="13"/>
      <c r="P618" s="13"/>
      <c r="Q618" s="13"/>
      <c r="R618" s="13"/>
      <c r="S618" s="13"/>
      <c r="T618" s="13"/>
      <c r="U618" s="13"/>
      <c r="V618" s="56">
        <f t="shared" si="30"/>
        <v>0</v>
      </c>
    </row>
    <row r="619" spans="1:22" ht="12.75" hidden="1">
      <c r="A619" s="79">
        <v>4</v>
      </c>
      <c r="B619" s="279"/>
      <c r="C619" s="72"/>
      <c r="D619" s="21" t="s">
        <v>33</v>
      </c>
      <c r="E619" s="2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56">
        <f t="shared" si="30"/>
        <v>0</v>
      </c>
    </row>
    <row r="620" spans="1:22" ht="12.75" hidden="1">
      <c r="A620" s="79">
        <v>4</v>
      </c>
      <c r="B620" s="279"/>
      <c r="C620" s="73"/>
      <c r="D620" s="20" t="s">
        <v>34</v>
      </c>
      <c r="E620" s="16"/>
      <c r="F620" s="13"/>
      <c r="G620" s="13"/>
      <c r="H620" s="13"/>
      <c r="I620" s="13"/>
      <c r="J620" s="13"/>
      <c r="K620" s="13"/>
      <c r="L620" s="13"/>
      <c r="M620" s="13"/>
      <c r="N620" s="13"/>
      <c r="O620" s="13"/>
      <c r="P620" s="13"/>
      <c r="Q620" s="13"/>
      <c r="R620" s="13"/>
      <c r="S620" s="13"/>
      <c r="T620" s="13"/>
      <c r="U620" s="13"/>
      <c r="V620" s="56">
        <f t="shared" si="30"/>
        <v>0</v>
      </c>
    </row>
    <row r="621" spans="1:22" ht="12.75" hidden="1">
      <c r="A621" s="79">
        <v>4</v>
      </c>
      <c r="B621" s="279"/>
      <c r="D621" s="21" t="s">
        <v>35</v>
      </c>
      <c r="E621" s="2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56">
        <f t="shared" si="30"/>
        <v>0</v>
      </c>
    </row>
    <row r="622" spans="1:22" ht="12.75">
      <c r="A622" s="79">
        <v>4</v>
      </c>
      <c r="B622" s="279"/>
      <c r="C622" s="23"/>
      <c r="D622" s="24"/>
      <c r="E622" s="25"/>
      <c r="F622" s="14"/>
      <c r="G622" s="14"/>
      <c r="H622" s="14"/>
      <c r="I622" s="14"/>
      <c r="J622" s="14"/>
      <c r="K622" s="14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60"/>
    </row>
    <row r="623" spans="1:22" ht="12.75">
      <c r="A623" s="79">
        <v>4</v>
      </c>
      <c r="B623" s="279"/>
      <c r="C623" s="66" t="s">
        <v>41</v>
      </c>
      <c r="D623" s="20" t="s">
        <v>32</v>
      </c>
      <c r="E623" s="16"/>
      <c r="F623" s="13"/>
      <c r="G623" s="13"/>
      <c r="H623" s="13"/>
      <c r="I623" s="13"/>
      <c r="J623" s="13"/>
      <c r="K623" s="13"/>
      <c r="L623" s="13"/>
      <c r="M623" s="13"/>
      <c r="N623" s="13"/>
      <c r="O623" s="13"/>
      <c r="P623" s="13"/>
      <c r="Q623" s="13"/>
      <c r="R623" s="13"/>
      <c r="S623" s="13"/>
      <c r="T623" s="13"/>
      <c r="U623" s="13"/>
      <c r="V623" s="56">
        <f>F623*$F$2+G623*$G$2+H623*$H$2+I623*$I$2+J623*$J$2+K623*$K$2+L623*$L$2+M623*$M$2+N623*$N$2+O623*$O$2+P623*$P$2+Q623*$Q$2+R623*$R$2+S623*$S$2+U623*$U$2+T623*$T$150</f>
        <v>0</v>
      </c>
    </row>
    <row r="624" spans="1:22" ht="12.75">
      <c r="A624" s="79">
        <v>4</v>
      </c>
      <c r="B624" s="279"/>
      <c r="C624" s="67"/>
      <c r="D624" s="21" t="s">
        <v>33</v>
      </c>
      <c r="E624" s="2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56">
        <f>F624*$F$2+G624*$G$2+H624*$H$2+I624*$I$2+J624*$J$2+K624*$K$2+L624*$L$2+M624*$M$2+N624*$N$2+O624*$O$2+P624*$P$2+Q624*$Q$2+R624*$R$2+S624*$S$2+U624*$U$2+T624*$T$150</f>
        <v>0</v>
      </c>
    </row>
    <row r="625" spans="1:26" ht="12.75">
      <c r="A625" s="79">
        <v>4</v>
      </c>
      <c r="B625" s="279"/>
      <c r="C625" s="68"/>
      <c r="D625" s="20" t="s">
        <v>34</v>
      </c>
      <c r="E625" s="16"/>
      <c r="F625" s="13"/>
      <c r="G625" s="13"/>
      <c r="H625" s="13"/>
      <c r="I625" s="13"/>
      <c r="J625" s="13"/>
      <c r="K625" s="13"/>
      <c r="L625" s="13"/>
      <c r="M625" s="13"/>
      <c r="N625" s="13"/>
      <c r="O625" s="13"/>
      <c r="P625" s="13"/>
      <c r="Q625" s="13"/>
      <c r="R625" s="13"/>
      <c r="S625" s="13"/>
      <c r="T625" s="13"/>
      <c r="U625" s="13"/>
      <c r="V625" s="56">
        <f>F625*$F$2+G625*$G$2+H625*$H$2+I625*$I$2+J625*$J$2+K625*$K$2+L625*$L$2+M625*$M$2+N625*$N$2+O625*$O$2+P625*$P$2+Q625*$Q$2+R625*$R$2+S625*$S$2+U625*$U$2+T625*$T$150</f>
        <v>0</v>
      </c>
    </row>
    <row r="626" spans="1:26" ht="12.75">
      <c r="A626" s="79">
        <v>4</v>
      </c>
      <c r="B626" s="279"/>
      <c r="C626" s="19">
        <f>E623+E624+E625+E626</f>
        <v>0</v>
      </c>
      <c r="D626" s="21" t="s">
        <v>35</v>
      </c>
      <c r="E626" s="2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56">
        <f>F626*$F$2+G626*$G$2+H626*$H$2+I626*$I$2+J626*$J$2+K626*$K$2+L626*$L$2+M626*$M$2+N626*$N$2+O626*$O$2+P626*$P$2+Q626*$Q$2+R626*$R$2+S626*$S$2+U626*$U$2+T626*$T$150</f>
        <v>0</v>
      </c>
    </row>
    <row r="627" spans="1:26" ht="15" customHeight="1">
      <c r="A627" s="79">
        <v>4</v>
      </c>
      <c r="B627" s="193"/>
      <c r="C627" s="23"/>
      <c r="D627" s="24"/>
      <c r="E627" s="25"/>
      <c r="F627" s="14"/>
      <c r="G627" s="14"/>
      <c r="H627" s="14"/>
      <c r="I627" s="14"/>
      <c r="J627" s="14"/>
      <c r="K627" s="14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60"/>
    </row>
    <row r="628" spans="1:26" ht="15" customHeight="1">
      <c r="A628" s="79">
        <v>4</v>
      </c>
      <c r="B628" s="194"/>
      <c r="C628" s="75"/>
      <c r="D628" s="34"/>
      <c r="E628" s="35"/>
      <c r="F628" s="33"/>
      <c r="G628" s="33"/>
      <c r="H628" s="33"/>
      <c r="I628" s="33"/>
      <c r="J628" s="33"/>
      <c r="K628" s="33"/>
      <c r="L628" s="33"/>
      <c r="M628" s="33"/>
      <c r="N628" s="33"/>
      <c r="O628" s="33"/>
      <c r="P628" s="33"/>
      <c r="Q628" s="33"/>
      <c r="R628" s="33"/>
      <c r="S628" s="33"/>
      <c r="T628" s="33"/>
      <c r="U628" s="33"/>
      <c r="V628" s="63"/>
    </row>
    <row r="629" spans="1:26" ht="15" customHeight="1">
      <c r="A629" s="79">
        <v>4</v>
      </c>
      <c r="B629" s="194"/>
      <c r="C629" s="75"/>
      <c r="D629" s="33"/>
      <c r="E629" s="35"/>
      <c r="F629" s="33"/>
      <c r="G629" s="33"/>
      <c r="H629" s="33"/>
      <c r="I629" s="33"/>
      <c r="J629" s="33"/>
      <c r="K629" s="33"/>
      <c r="L629" s="33"/>
      <c r="M629" s="33"/>
      <c r="N629" s="33"/>
      <c r="O629" s="33"/>
      <c r="P629" s="33"/>
      <c r="Q629" s="33"/>
      <c r="R629" s="33"/>
      <c r="S629" s="33"/>
      <c r="T629" s="33"/>
      <c r="U629" s="33"/>
      <c r="V629" s="63"/>
    </row>
    <row r="630" spans="1:26" ht="12.75">
      <c r="A630" s="79">
        <v>4</v>
      </c>
      <c r="B630" s="288"/>
      <c r="C630" s="280" t="s">
        <v>13</v>
      </c>
      <c r="D630" s="280" t="s">
        <v>14</v>
      </c>
      <c r="E630" s="286" t="s">
        <v>15</v>
      </c>
      <c r="F630" s="16" t="s">
        <v>16</v>
      </c>
      <c r="G630" s="16" t="s">
        <v>17</v>
      </c>
      <c r="H630" s="16" t="s">
        <v>18</v>
      </c>
      <c r="I630" s="16" t="s">
        <v>19</v>
      </c>
      <c r="J630" s="16" t="s">
        <v>20</v>
      </c>
      <c r="K630" s="16" t="s">
        <v>21</v>
      </c>
      <c r="L630" s="16" t="s">
        <v>22</v>
      </c>
      <c r="M630" s="16" t="s">
        <v>23</v>
      </c>
      <c r="N630" s="16" t="s">
        <v>24</v>
      </c>
      <c r="O630" s="16" t="s">
        <v>25</v>
      </c>
      <c r="P630" s="16" t="s">
        <v>26</v>
      </c>
      <c r="Q630" s="16" t="s">
        <v>27</v>
      </c>
      <c r="R630" s="16" t="s">
        <v>28</v>
      </c>
      <c r="S630" s="16" t="s">
        <v>29</v>
      </c>
      <c r="T630" s="16" t="s">
        <v>134</v>
      </c>
      <c r="U630" s="17" t="s">
        <v>30</v>
      </c>
      <c r="V630" s="18"/>
    </row>
    <row r="631" spans="1:26" ht="12.75">
      <c r="A631" s="79">
        <v>4</v>
      </c>
      <c r="B631" s="288"/>
      <c r="C631" s="280"/>
      <c r="D631" s="280"/>
      <c r="E631" s="286"/>
      <c r="F631" s="16">
        <v>36</v>
      </c>
      <c r="G631" s="16">
        <v>20</v>
      </c>
      <c r="H631" s="16">
        <v>20</v>
      </c>
      <c r="I631" s="16">
        <v>50</v>
      </c>
      <c r="J631" s="16">
        <v>50</v>
      </c>
      <c r="K631" s="16">
        <v>50</v>
      </c>
      <c r="L631" s="16">
        <v>50</v>
      </c>
      <c r="M631" s="16">
        <v>36</v>
      </c>
      <c r="N631" s="16">
        <v>50</v>
      </c>
      <c r="O631" s="16">
        <v>50</v>
      </c>
      <c r="P631" s="16">
        <v>50</v>
      </c>
      <c r="Q631" s="16">
        <v>50</v>
      </c>
      <c r="R631" s="16">
        <v>65</v>
      </c>
      <c r="S631" s="16">
        <v>26</v>
      </c>
      <c r="T631" s="16">
        <v>150</v>
      </c>
      <c r="U631" s="16">
        <v>65</v>
      </c>
      <c r="V631" s="18">
        <f>SUM(F631:U631)</f>
        <v>818</v>
      </c>
    </row>
    <row r="632" spans="1:26" ht="15">
      <c r="A632" s="79">
        <v>4</v>
      </c>
      <c r="B632" s="278">
        <f>'3-ΑΙΘΟΥΣΕΣ'!$B$3+23</f>
        <v>42557</v>
      </c>
      <c r="C632" s="66" t="s">
        <v>31</v>
      </c>
      <c r="D632" s="20" t="s">
        <v>32</v>
      </c>
      <c r="E632" s="16"/>
      <c r="F632" s="13"/>
      <c r="G632" s="13"/>
      <c r="H632" s="13"/>
      <c r="I632" s="13"/>
      <c r="J632" s="13"/>
      <c r="K632" s="13"/>
      <c r="L632" s="13"/>
      <c r="M632" s="13"/>
      <c r="N632" s="13"/>
      <c r="O632" s="13"/>
      <c r="P632" s="13"/>
      <c r="Q632" s="13"/>
      <c r="R632" s="13"/>
      <c r="S632" s="13"/>
      <c r="T632" s="13"/>
      <c r="U632" s="13"/>
      <c r="V632" s="56">
        <f>F632*$F$2+G632*$G$2+H632*$H$2+I632*$I$2+J632*$J$2+K632*$K$2+L632*$L$2+M632*$M$2+N632*$N$2+O632*$O$2+P632*$P$2+Q632*$Q$2+R632*$R$2+S632*$S$2+U632*$U$2+T632*$T$150</f>
        <v>0</v>
      </c>
      <c r="Y632" s="55" t="s">
        <v>31</v>
      </c>
      <c r="Z632" s="54" t="str">
        <f>IF(F633=1,"Γ1,","")&amp;""&amp;IF(G633=1,"Γ2,","")&amp;""&amp;IF(H633=1,"Γ3,","")&amp;""&amp;IF(I633=1,"Γ4,","")&amp;""&amp;IF(J633=1,"Γ5,","")&amp;""&amp;IF(K633=1,"Γ6,","")&amp;""&amp;IF(L633=1,"Γ7,","")&amp;""&amp;IF(M633=1,"B1,","")&amp;""&amp;IF(N633=1,"B2,","")&amp;""&amp;IF(O633=1,"B3,","")&amp;""&amp;IF(P633=1,"B4,","")&amp;""&amp;IF(Q633=1,"ΦΧ,","")&amp;""&amp;IF(R633=1,"ΚΑΜ,","")&amp;""&amp;IF(S633=1,"ΣΧ,","")&amp;""&amp;IF(T633=1,"Κ28,","")&amp;""&amp;IF(U633=1,"ΣΕΥΠ,","")</f>
        <v/>
      </c>
    </row>
    <row r="633" spans="1:26" ht="15">
      <c r="A633" s="79">
        <v>4</v>
      </c>
      <c r="B633" s="279"/>
      <c r="C633" s="67"/>
      <c r="D633" s="21" t="s">
        <v>33</v>
      </c>
      <c r="E633" s="2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56">
        <f>F633*$F$2+G633*$G$2+H633*$H$2+I633*$I$2+J633*$J$2+K633*$K$2+L633*$L$2+M633*$M$2+N633*$N$2+O633*$O$2+P633*$P$2+Q633*$Q$2+R633*$R$2+S633*$S$2+U633*$U$2+T633*$T$150</f>
        <v>0</v>
      </c>
      <c r="Y633" s="55" t="s">
        <v>36</v>
      </c>
      <c r="Z633" s="54" t="str">
        <f>IF(F638=1,"Γ1,","")&amp;""&amp;IF(G638=1,"Γ2,","")&amp;""&amp;IF(H638=1,"Γ3,","")&amp;""&amp;IF(I638=1,"Γ4,","")&amp;""&amp;IF(J638=1,"Γ5,","")&amp;""&amp;IF(K638=1,"Γ6,","")&amp;""&amp;IF(L638=1,"Γ7,","")&amp;""&amp;IF(M638=1,"B1,","")&amp;""&amp;IF(N638=1,"B2,","")&amp;""&amp;IF(O638=1,"B3,","")&amp;""&amp;IF(P638=1,"B4,","")&amp;""&amp;IF(Q638=1,"ΦΧ,","")&amp;""&amp;IF(R638=1,"ΚΑΜ,","")&amp;""&amp;IF(S638=1,"ΣΧ,","")&amp;""&amp;IF(T638=1,"Κ28,","")&amp;""&amp;IF(U638=1,"ΣΕΥΠ,","")</f>
        <v/>
      </c>
    </row>
    <row r="634" spans="1:26" ht="15">
      <c r="A634" s="79">
        <v>4</v>
      </c>
      <c r="B634" s="279"/>
      <c r="C634" s="68"/>
      <c r="D634" s="20" t="s">
        <v>34</v>
      </c>
      <c r="E634" s="16"/>
      <c r="F634" s="13"/>
      <c r="G634" s="13"/>
      <c r="H634" s="13"/>
      <c r="I634" s="13"/>
      <c r="J634" s="13"/>
      <c r="K634" s="13"/>
      <c r="L634" s="13"/>
      <c r="M634" s="13"/>
      <c r="N634" s="13"/>
      <c r="O634" s="13"/>
      <c r="P634" s="13"/>
      <c r="Q634" s="13"/>
      <c r="R634" s="13"/>
      <c r="S634" s="13"/>
      <c r="T634" s="13"/>
      <c r="U634" s="13"/>
      <c r="V634" s="56">
        <f>F634*$F$2+G634*$G$2+H634*$H$2+I634*$I$2+J634*$J$2+K634*$K$2+L634*$L$2+M634*$M$2+N634*$N$2+O634*$O$2+P634*$P$2+Q634*$Q$2+R634*$R$2+S634*$S$2+U634*$U$2+T634*$T$150</f>
        <v>0</v>
      </c>
      <c r="Y634" s="55" t="s">
        <v>38</v>
      </c>
      <c r="Z634" s="54" t="str">
        <f>IF(F647=1,"Γ1,","")&amp;""&amp;IF(G647=1,"Γ2,","")&amp;""&amp;IF(H647=1,"Γ3,","")&amp;""&amp;IF(I647=1,"Γ4,","")&amp;""&amp;IF(J647=1,"Γ5,","")&amp;""&amp;IF(K647=1,"Γ6,","")&amp;""&amp;IF(L647=1,"Γ7,","")&amp;""&amp;IF(M647=1,"B1,","")&amp;""&amp;IF(N647=1,"B2,","")&amp;""&amp;IF(O647=1,"B3,","")&amp;""&amp;IF(P647=1,"B4,","")&amp;""&amp;IF(Q647=1,"ΦΧ,","")&amp;""&amp;IF(R647=1,"ΚΑΜ,","")&amp;""&amp;IF(S647=1,"ΣΧ,","")&amp;""&amp;IF(T647=1,"Κ28,","")&amp;""&amp;IF(U647=1,"ΣΕΥΠ,","")</f>
        <v/>
      </c>
    </row>
    <row r="635" spans="1:26" ht="15">
      <c r="A635" s="79">
        <v>4</v>
      </c>
      <c r="B635" s="279"/>
      <c r="C635" s="19">
        <f>E632+E633+E634+E635</f>
        <v>0</v>
      </c>
      <c r="D635" s="21" t="s">
        <v>35</v>
      </c>
      <c r="E635" s="2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56">
        <f>F635*$F$2+G635*$G$2+H635*$H$2+I635*$I$2+J635*$J$2+K635*$K$2+L635*$L$2+M635*$M$2+N635*$N$2+O635*$O$2+P635*$P$2+Q635*$Q$2+R635*$R$2+S635*$S$2+U635*$U$2+T635*$T$150</f>
        <v>0</v>
      </c>
      <c r="Y635" s="55" t="s">
        <v>39</v>
      </c>
      <c r="Z635" s="54" t="str">
        <f>IF(F652=1,"Γ1,","")&amp;""&amp;IF(G652=1,"Γ2,","")&amp;""&amp;IF(H652=1,"Γ3,","")&amp;""&amp;IF(I652=1,"Γ4,","")&amp;""&amp;IF(J652=1,"Γ5,","")&amp;""&amp;IF(K652=1,"Γ6,","")&amp;""&amp;IF(L652=1,"Γ7,","")&amp;""&amp;IF(M652=1,"B1,","")&amp;""&amp;IF(N652=1,"B2,","")&amp;""&amp;IF(O652=1,"B3,","")&amp;""&amp;IF(P652=1,"B4,","")&amp;""&amp;IF(Q652=1,"ΦΧ,","")&amp;""&amp;IF(R652=1,"ΚΑΜ,","")&amp;""&amp;IF(S652=1,"ΣΧ,","")&amp;""&amp;IF(T652=1,"Κ28,","")&amp;""&amp;IF(U652=1,"ΣΕΥΠ,","")</f>
        <v/>
      </c>
    </row>
    <row r="636" spans="1:26" ht="15">
      <c r="A636" s="79">
        <v>4</v>
      </c>
      <c r="B636" s="279"/>
      <c r="C636" s="23"/>
      <c r="D636" s="24"/>
      <c r="E636" s="25"/>
      <c r="F636" s="14"/>
      <c r="G636" s="14"/>
      <c r="H636" s="14"/>
      <c r="I636" s="14"/>
      <c r="J636" s="14"/>
      <c r="K636" s="14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60"/>
      <c r="Y636" s="55" t="s">
        <v>41</v>
      </c>
      <c r="Z636" s="54" t="str">
        <f>IF(F661=1,"Γ1,","")&amp;""&amp;IF(G661=1,"Γ2,","")&amp;""&amp;IF(H661=1,"Γ3,","")&amp;""&amp;IF(I661=1,"Γ4,","")&amp;""&amp;IF(J661=1,"Γ5,","")&amp;""&amp;IF(K661=1,"Γ6,","")&amp;""&amp;IF(L661=1,"Γ7,","")&amp;""&amp;IF(M661=1,"B1,","")&amp;""&amp;IF(N661=1,"B2,","")&amp;""&amp;IF(O661=1,"B3,","")&amp;""&amp;IF(P661=1,"B4,","")&amp;""&amp;IF(Q661=1,"ΦΧ,","")&amp;""&amp;IF(R661=1,"ΚΑΜ,","")&amp;""&amp;IF(S661=1,"ΣΧ,","")&amp;""&amp;IF(T661=1,"Κ28,","")&amp;""&amp;IF(U661=1,"ΣΕΥΠ,","")</f>
        <v/>
      </c>
    </row>
    <row r="637" spans="1:26" ht="12.75">
      <c r="A637" s="79">
        <v>4</v>
      </c>
      <c r="B637" s="279"/>
      <c r="C637" s="69" t="s">
        <v>36</v>
      </c>
      <c r="D637" s="20" t="s">
        <v>32</v>
      </c>
      <c r="E637" s="16"/>
      <c r="F637" s="13"/>
      <c r="G637" s="13"/>
      <c r="H637" s="13"/>
      <c r="I637" s="13"/>
      <c r="J637" s="13"/>
      <c r="K637" s="13"/>
      <c r="L637" s="13"/>
      <c r="M637" s="13"/>
      <c r="N637" s="13"/>
      <c r="O637" s="13"/>
      <c r="P637" s="13"/>
      <c r="Q637" s="13"/>
      <c r="R637" s="13"/>
      <c r="S637" s="13"/>
      <c r="T637" s="13"/>
      <c r="U637" s="13"/>
      <c r="V637" s="56">
        <f t="shared" ref="V637:V644" si="31">F637*$F$2+G637*$G$2+H637*$H$2+I637*$I$2+J637*$J$2+K637*$K$2+L637*$L$2+M637*$M$2+N637*$N$2+O637*$O$2+P637*$P$2+Q637*$Q$2+R637*$R$2+S637*$S$2+U637*$U$2+T637*$T$150</f>
        <v>0</v>
      </c>
    </row>
    <row r="638" spans="1:26" ht="12.75">
      <c r="A638" s="79">
        <v>4</v>
      </c>
      <c r="B638" s="279"/>
      <c r="C638" s="70"/>
      <c r="D638" s="21" t="s">
        <v>33</v>
      </c>
      <c r="E638" s="2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56">
        <f t="shared" si="31"/>
        <v>0</v>
      </c>
    </row>
    <row r="639" spans="1:26" ht="12.75">
      <c r="A639" s="79">
        <v>4</v>
      </c>
      <c r="B639" s="279"/>
      <c r="C639" s="70"/>
      <c r="D639" s="20" t="s">
        <v>34</v>
      </c>
      <c r="E639" s="27"/>
      <c r="F639" s="13"/>
      <c r="G639" s="13"/>
      <c r="H639" s="13"/>
      <c r="I639" s="13"/>
      <c r="J639" s="13"/>
      <c r="K639" s="13"/>
      <c r="L639" s="13"/>
      <c r="M639" s="13"/>
      <c r="N639" s="13"/>
      <c r="O639" s="13"/>
      <c r="P639" s="13"/>
      <c r="Q639" s="13"/>
      <c r="R639" s="13"/>
      <c r="S639" s="13"/>
      <c r="T639" s="13"/>
      <c r="U639" s="13"/>
      <c r="V639" s="56">
        <f t="shared" si="31"/>
        <v>0</v>
      </c>
    </row>
    <row r="640" spans="1:26" ht="12.75">
      <c r="A640" s="79">
        <v>4</v>
      </c>
      <c r="B640" s="279"/>
      <c r="C640" s="64">
        <f>E637+E638+E639+E640+E641+E642+E643+E644</f>
        <v>0</v>
      </c>
      <c r="D640" s="21" t="s">
        <v>35</v>
      </c>
      <c r="E640" s="2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56">
        <f t="shared" si="31"/>
        <v>0</v>
      </c>
    </row>
    <row r="641" spans="1:22" ht="12.75" hidden="1">
      <c r="A641" s="79">
        <v>4</v>
      </c>
      <c r="B641" s="279"/>
      <c r="C641" s="71" t="s">
        <v>37</v>
      </c>
      <c r="D641" s="20" t="s">
        <v>32</v>
      </c>
      <c r="E641" s="16"/>
      <c r="F641" s="13"/>
      <c r="G641" s="13"/>
      <c r="H641" s="13"/>
      <c r="I641" s="13"/>
      <c r="J641" s="13"/>
      <c r="K641" s="13"/>
      <c r="L641" s="13"/>
      <c r="M641" s="13"/>
      <c r="N641" s="13"/>
      <c r="O641" s="13"/>
      <c r="P641" s="13"/>
      <c r="Q641" s="13"/>
      <c r="R641" s="13"/>
      <c r="S641" s="13"/>
      <c r="T641" s="13"/>
      <c r="U641" s="13"/>
      <c r="V641" s="56">
        <f t="shared" si="31"/>
        <v>0</v>
      </c>
    </row>
    <row r="642" spans="1:22" ht="12.75" hidden="1">
      <c r="A642" s="79">
        <v>4</v>
      </c>
      <c r="B642" s="279"/>
      <c r="C642" s="72"/>
      <c r="D642" s="21" t="s">
        <v>33</v>
      </c>
      <c r="E642" s="2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56">
        <f t="shared" si="31"/>
        <v>0</v>
      </c>
    </row>
    <row r="643" spans="1:22" ht="12.75" hidden="1">
      <c r="A643" s="79">
        <v>4</v>
      </c>
      <c r="B643" s="279"/>
      <c r="C643" s="73"/>
      <c r="D643" s="20" t="s">
        <v>34</v>
      </c>
      <c r="E643" s="16"/>
      <c r="F643" s="13"/>
      <c r="G643" s="13"/>
      <c r="H643" s="13"/>
      <c r="I643" s="13"/>
      <c r="J643" s="13"/>
      <c r="K643" s="13"/>
      <c r="L643" s="13"/>
      <c r="M643" s="13"/>
      <c r="N643" s="13"/>
      <c r="O643" s="13"/>
      <c r="P643" s="13"/>
      <c r="Q643" s="13"/>
      <c r="R643" s="13"/>
      <c r="S643" s="13"/>
      <c r="T643" s="13"/>
      <c r="U643" s="13"/>
      <c r="V643" s="56">
        <f t="shared" si="31"/>
        <v>0</v>
      </c>
    </row>
    <row r="644" spans="1:22" ht="12.75" hidden="1">
      <c r="A644" s="79">
        <v>4</v>
      </c>
      <c r="B644" s="279"/>
      <c r="D644" s="21" t="s">
        <v>35</v>
      </c>
      <c r="E644" s="2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56">
        <f t="shared" si="31"/>
        <v>0</v>
      </c>
    </row>
    <row r="645" spans="1:22" ht="12.75">
      <c r="A645" s="79">
        <v>4</v>
      </c>
      <c r="B645" s="279"/>
      <c r="C645" s="23"/>
      <c r="D645" s="24"/>
      <c r="E645" s="25"/>
      <c r="F645" s="14"/>
      <c r="G645" s="14"/>
      <c r="H645" s="14"/>
      <c r="I645" s="14"/>
      <c r="J645" s="14"/>
      <c r="K645" s="14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60"/>
    </row>
    <row r="646" spans="1:22" ht="12.75">
      <c r="A646" s="79">
        <v>4</v>
      </c>
      <c r="B646" s="279"/>
      <c r="C646" s="66" t="s">
        <v>38</v>
      </c>
      <c r="D646" s="20" t="s">
        <v>32</v>
      </c>
      <c r="E646" s="16"/>
      <c r="F646" s="13"/>
      <c r="G646" s="13"/>
      <c r="H646" s="13"/>
      <c r="I646" s="13"/>
      <c r="J646" s="13"/>
      <c r="K646" s="13"/>
      <c r="L646" s="13"/>
      <c r="M646" s="13"/>
      <c r="N646" s="13"/>
      <c r="O646" s="13"/>
      <c r="P646" s="13"/>
      <c r="Q646" s="13"/>
      <c r="R646" s="13"/>
      <c r="S646" s="13"/>
      <c r="T646" s="13"/>
      <c r="U646" s="13"/>
      <c r="V646" s="56">
        <f>F646*$F$2+G646*$G$2+H646*$H$2+I646*$I$2+J646*$J$2+K646*$K$2+L646*$L$2+M646*$M$2+N646*$N$2+O646*$O$2+P646*$P$2+Q646*$Q$2+R646*$R$2+S646*$S$2+U646*$U$2+T646*$T$150</f>
        <v>0</v>
      </c>
    </row>
    <row r="647" spans="1:22" ht="12.75">
      <c r="A647" s="79">
        <v>4</v>
      </c>
      <c r="B647" s="279"/>
      <c r="C647" s="67"/>
      <c r="D647" s="21" t="s">
        <v>33</v>
      </c>
      <c r="E647" s="2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56">
        <f>F647*$F$2+G647*$G$2+H647*$H$2+I647*$I$2+J647*$J$2+K647*$K$2+L647*$L$2+M647*$M$2+N647*$N$2+O647*$O$2+P647*$P$2+Q647*$Q$2+R647*$R$2+S647*$S$2+U647*$U$2+T647*$T$150</f>
        <v>0</v>
      </c>
    </row>
    <row r="648" spans="1:22" ht="12.75">
      <c r="A648" s="79">
        <v>4</v>
      </c>
      <c r="B648" s="279"/>
      <c r="C648" s="68"/>
      <c r="D648" s="20" t="s">
        <v>34</v>
      </c>
      <c r="E648" s="16"/>
      <c r="F648" s="13"/>
      <c r="G648" s="13"/>
      <c r="H648" s="13"/>
      <c r="I648" s="13"/>
      <c r="J648" s="13"/>
      <c r="K648" s="13"/>
      <c r="L648" s="13"/>
      <c r="M648" s="13"/>
      <c r="N648" s="13"/>
      <c r="O648" s="13"/>
      <c r="P648" s="13"/>
      <c r="Q648" s="13"/>
      <c r="R648" s="13"/>
      <c r="S648" s="13"/>
      <c r="T648" s="13"/>
      <c r="U648" s="13"/>
      <c r="V648" s="56">
        <f>F648*$F$2+G648*$G$2+H648*$H$2+I648*$I$2+J648*$J$2+K648*$K$2+L648*$L$2+M648*$M$2+N648*$N$2+O648*$O$2+P648*$P$2+Q648*$Q$2+R648*$R$2+S648*$S$2+U648*$U$2+T648*$T$150</f>
        <v>0</v>
      </c>
    </row>
    <row r="649" spans="1:22" ht="12.75">
      <c r="A649" s="79">
        <v>4</v>
      </c>
      <c r="B649" s="279"/>
      <c r="C649" s="19">
        <f>E646+E647+E648+E649</f>
        <v>0</v>
      </c>
      <c r="D649" s="21" t="s">
        <v>35</v>
      </c>
      <c r="E649" s="2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56">
        <f>F649*$F$2+G649*$G$2+H649*$H$2+I649*$I$2+J649*$J$2+K649*$K$2+L649*$L$2+M649*$M$2+N649*$N$2+O649*$O$2+P649*$P$2+Q649*$Q$2+R649*$R$2+S649*$S$2+U649*$U$2+T649*$T$150</f>
        <v>0</v>
      </c>
    </row>
    <row r="650" spans="1:22" ht="12.75">
      <c r="A650" s="79">
        <v>4</v>
      </c>
      <c r="B650" s="279"/>
      <c r="C650" s="23"/>
      <c r="D650" s="24"/>
      <c r="E650" s="25"/>
      <c r="F650" s="14"/>
      <c r="G650" s="14"/>
      <c r="H650" s="14"/>
      <c r="I650" s="14"/>
      <c r="J650" s="14"/>
      <c r="K650" s="14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60"/>
    </row>
    <row r="651" spans="1:22" ht="12.75">
      <c r="A651" s="79">
        <v>4</v>
      </c>
      <c r="B651" s="279"/>
      <c r="C651" s="69" t="s">
        <v>39</v>
      </c>
      <c r="D651" s="20" t="s">
        <v>32</v>
      </c>
      <c r="E651" s="16"/>
      <c r="F651" s="13"/>
      <c r="G651" s="13"/>
      <c r="H651" s="13"/>
      <c r="I651" s="13"/>
      <c r="J651" s="13"/>
      <c r="K651" s="13"/>
      <c r="L651" s="13"/>
      <c r="M651" s="13"/>
      <c r="N651" s="13"/>
      <c r="O651" s="13"/>
      <c r="P651" s="13"/>
      <c r="Q651" s="13"/>
      <c r="R651" s="13"/>
      <c r="S651" s="13"/>
      <c r="T651" s="13"/>
      <c r="U651" s="13"/>
      <c r="V651" s="56">
        <f t="shared" ref="V651:V658" si="32">F651*$F$2+G651*$G$2+H651*$H$2+I651*$I$2+J651*$J$2+K651*$K$2+L651*$L$2+M651*$M$2+N651*$N$2+O651*$O$2+P651*$P$2+Q651*$Q$2+R651*$R$2+S651*$S$2+U651*$U$2+T651*$T$150</f>
        <v>0</v>
      </c>
    </row>
    <row r="652" spans="1:22" ht="12.75">
      <c r="A652" s="79">
        <v>4</v>
      </c>
      <c r="B652" s="279"/>
      <c r="C652" s="70"/>
      <c r="D652" s="21" t="s">
        <v>33</v>
      </c>
      <c r="E652" s="2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56">
        <f t="shared" si="32"/>
        <v>0</v>
      </c>
    </row>
    <row r="653" spans="1:22" ht="12.75">
      <c r="A653" s="79">
        <v>4</v>
      </c>
      <c r="B653" s="279"/>
      <c r="C653" s="70"/>
      <c r="D653" s="20" t="s">
        <v>34</v>
      </c>
      <c r="E653" s="16"/>
      <c r="F653" s="13"/>
      <c r="G653" s="13"/>
      <c r="H653" s="13"/>
      <c r="I653" s="13"/>
      <c r="J653" s="13"/>
      <c r="K653" s="13"/>
      <c r="L653" s="13"/>
      <c r="M653" s="13"/>
      <c r="N653" s="13"/>
      <c r="O653" s="13"/>
      <c r="P653" s="13"/>
      <c r="Q653" s="13"/>
      <c r="R653" s="13"/>
      <c r="S653" s="13"/>
      <c r="T653" s="13"/>
      <c r="U653" s="13"/>
      <c r="V653" s="56">
        <f t="shared" si="32"/>
        <v>0</v>
      </c>
    </row>
    <row r="654" spans="1:22" ht="12.75">
      <c r="A654" s="79">
        <v>4</v>
      </c>
      <c r="B654" s="279"/>
      <c r="C654" s="64">
        <f>E651+E652+E653+E654+E655+E656+E657+E658</f>
        <v>0</v>
      </c>
      <c r="D654" s="21" t="s">
        <v>35</v>
      </c>
      <c r="E654" s="2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56">
        <f t="shared" si="32"/>
        <v>0</v>
      </c>
    </row>
    <row r="655" spans="1:22" ht="12.75" hidden="1">
      <c r="A655" s="79">
        <v>4</v>
      </c>
      <c r="B655" s="279"/>
      <c r="C655" s="71" t="s">
        <v>40</v>
      </c>
      <c r="D655" s="20" t="s">
        <v>32</v>
      </c>
      <c r="E655" s="16"/>
      <c r="F655" s="13"/>
      <c r="G655" s="13"/>
      <c r="H655" s="13"/>
      <c r="I655" s="13"/>
      <c r="J655" s="13"/>
      <c r="K655" s="13"/>
      <c r="L655" s="13"/>
      <c r="M655" s="13"/>
      <c r="N655" s="13"/>
      <c r="O655" s="13"/>
      <c r="P655" s="13"/>
      <c r="Q655" s="13"/>
      <c r="R655" s="13"/>
      <c r="S655" s="13"/>
      <c r="T655" s="13"/>
      <c r="U655" s="13"/>
      <c r="V655" s="56">
        <f t="shared" si="32"/>
        <v>0</v>
      </c>
    </row>
    <row r="656" spans="1:22" ht="12.75" hidden="1">
      <c r="A656" s="79">
        <v>4</v>
      </c>
      <c r="B656" s="279"/>
      <c r="C656" s="72"/>
      <c r="D656" s="21" t="s">
        <v>33</v>
      </c>
      <c r="E656" s="2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56">
        <f t="shared" si="32"/>
        <v>0</v>
      </c>
    </row>
    <row r="657" spans="1:26" ht="12.75" hidden="1">
      <c r="A657" s="79">
        <v>4</v>
      </c>
      <c r="B657" s="279"/>
      <c r="C657" s="73"/>
      <c r="D657" s="20" t="s">
        <v>34</v>
      </c>
      <c r="E657" s="16"/>
      <c r="F657" s="13"/>
      <c r="G657" s="13"/>
      <c r="H657" s="13"/>
      <c r="I657" s="13"/>
      <c r="J657" s="13"/>
      <c r="K657" s="13"/>
      <c r="L657" s="13"/>
      <c r="M657" s="13"/>
      <c r="N657" s="13"/>
      <c r="O657" s="13"/>
      <c r="P657" s="13"/>
      <c r="Q657" s="13"/>
      <c r="R657" s="13"/>
      <c r="S657" s="13"/>
      <c r="T657" s="13"/>
      <c r="U657" s="13"/>
      <c r="V657" s="56">
        <f t="shared" si="32"/>
        <v>0</v>
      </c>
    </row>
    <row r="658" spans="1:26" ht="12.75" hidden="1">
      <c r="A658" s="79">
        <v>4</v>
      </c>
      <c r="B658" s="279"/>
      <c r="D658" s="21" t="s">
        <v>35</v>
      </c>
      <c r="E658" s="2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56">
        <f t="shared" si="32"/>
        <v>0</v>
      </c>
    </row>
    <row r="659" spans="1:26" ht="12.75">
      <c r="A659" s="79">
        <v>4</v>
      </c>
      <c r="B659" s="279"/>
      <c r="C659" s="23"/>
      <c r="D659" s="24"/>
      <c r="E659" s="25"/>
      <c r="F659" s="14"/>
      <c r="G659" s="14"/>
      <c r="H659" s="14"/>
      <c r="I659" s="14"/>
      <c r="J659" s="14"/>
      <c r="K659" s="14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60"/>
    </row>
    <row r="660" spans="1:26" ht="12.75">
      <c r="A660" s="79">
        <v>4</v>
      </c>
      <c r="B660" s="279"/>
      <c r="C660" s="66" t="s">
        <v>41</v>
      </c>
      <c r="D660" s="20" t="s">
        <v>32</v>
      </c>
      <c r="E660" s="16"/>
      <c r="F660" s="13"/>
      <c r="G660" s="13"/>
      <c r="H660" s="13"/>
      <c r="I660" s="13"/>
      <c r="J660" s="13"/>
      <c r="K660" s="13"/>
      <c r="L660" s="13"/>
      <c r="M660" s="13"/>
      <c r="N660" s="13"/>
      <c r="O660" s="13"/>
      <c r="P660" s="13"/>
      <c r="Q660" s="13"/>
      <c r="R660" s="13"/>
      <c r="S660" s="13"/>
      <c r="T660" s="13"/>
      <c r="U660" s="13"/>
      <c r="V660" s="56">
        <f>F660*$F$2+G660*$G$2+H660*$H$2+I660*$I$2+J660*$J$2+K660*$K$2+L660*$L$2+M660*$M$2+N660*$N$2+O660*$O$2+P660*$P$2+Q660*$Q$2+R660*$R$2+S660*$S$2+U660*$U$2+T660*$T$150</f>
        <v>0</v>
      </c>
    </row>
    <row r="661" spans="1:26" ht="12.75">
      <c r="A661" s="79">
        <v>4</v>
      </c>
      <c r="B661" s="279"/>
      <c r="C661" s="67"/>
      <c r="D661" s="21" t="s">
        <v>33</v>
      </c>
      <c r="E661" s="2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56">
        <f>F661*$F$2+G661*$G$2+H661*$H$2+I661*$I$2+J661*$J$2+K661*$K$2+L661*$L$2+M661*$M$2+N661*$N$2+O661*$O$2+P661*$P$2+Q661*$Q$2+R661*$R$2+S661*$S$2+U661*$U$2+T661*$T$150</f>
        <v>0</v>
      </c>
    </row>
    <row r="662" spans="1:26" ht="12.75">
      <c r="A662" s="79">
        <v>4</v>
      </c>
      <c r="B662" s="279"/>
      <c r="C662" s="68"/>
      <c r="D662" s="20" t="s">
        <v>34</v>
      </c>
      <c r="E662" s="16"/>
      <c r="F662" s="13"/>
      <c r="G662" s="13"/>
      <c r="H662" s="13"/>
      <c r="I662" s="13"/>
      <c r="J662" s="13"/>
      <c r="K662" s="13"/>
      <c r="L662" s="13"/>
      <c r="M662" s="13"/>
      <c r="N662" s="13"/>
      <c r="O662" s="13"/>
      <c r="P662" s="13"/>
      <c r="Q662" s="13"/>
      <c r="R662" s="13"/>
      <c r="S662" s="13"/>
      <c r="T662" s="13"/>
      <c r="U662" s="13"/>
      <c r="V662" s="56">
        <f>F662*$F$2+G662*$G$2+H662*$H$2+I662*$I$2+J662*$J$2+K662*$K$2+L662*$L$2+M662*$M$2+N662*$N$2+O662*$O$2+P662*$P$2+Q662*$Q$2+R662*$R$2+S662*$S$2+U662*$U$2+T662*$T$150</f>
        <v>0</v>
      </c>
    </row>
    <row r="663" spans="1:26" ht="12.75">
      <c r="A663" s="79">
        <v>4</v>
      </c>
      <c r="B663" s="279"/>
      <c r="C663" s="19">
        <f>E660+E661+E662+E663</f>
        <v>0</v>
      </c>
      <c r="D663" s="21" t="s">
        <v>35</v>
      </c>
      <c r="E663" s="2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56">
        <f>F663*$F$2+G663*$G$2+H663*$H$2+I663*$I$2+J663*$J$2+K663*$K$2+L663*$L$2+M663*$M$2+N663*$N$2+O663*$O$2+P663*$P$2+Q663*$Q$2+R663*$R$2+S663*$S$2+U663*$U$2+T663*$T$150</f>
        <v>0</v>
      </c>
    </row>
    <row r="664" spans="1:26" ht="15.75" customHeight="1">
      <c r="A664" s="79">
        <v>4</v>
      </c>
      <c r="B664" s="195"/>
      <c r="C664" s="29"/>
      <c r="D664" s="30"/>
      <c r="E664" s="31"/>
      <c r="F664" s="32"/>
      <c r="G664" s="32"/>
      <c r="H664" s="32"/>
      <c r="I664" s="32"/>
      <c r="J664" s="32"/>
      <c r="K664" s="32"/>
      <c r="L664" s="32"/>
      <c r="M664" s="32"/>
      <c r="N664" s="32"/>
      <c r="O664" s="32"/>
      <c r="P664" s="32"/>
      <c r="Q664" s="32"/>
      <c r="R664" s="32"/>
      <c r="S664" s="32"/>
      <c r="T664" s="32"/>
      <c r="U664" s="32"/>
      <c r="V664" s="61"/>
    </row>
    <row r="665" spans="1:26" ht="14.25" customHeight="1">
      <c r="A665" s="79">
        <v>4</v>
      </c>
      <c r="B665" s="194"/>
      <c r="C665" s="75"/>
      <c r="D665" s="34"/>
      <c r="E665" s="35"/>
      <c r="F665" s="33"/>
      <c r="G665" s="33"/>
      <c r="H665" s="33"/>
      <c r="I665" s="33"/>
      <c r="J665" s="33"/>
      <c r="K665" s="33"/>
      <c r="L665" s="33"/>
      <c r="M665" s="33"/>
      <c r="N665" s="33"/>
      <c r="O665" s="33"/>
      <c r="P665" s="33"/>
      <c r="Q665" s="33"/>
      <c r="R665" s="33"/>
      <c r="S665" s="33"/>
      <c r="T665" s="33"/>
      <c r="U665" s="33"/>
      <c r="V665" s="63"/>
    </row>
    <row r="666" spans="1:26" ht="14.25" customHeight="1">
      <c r="A666" s="79">
        <v>4</v>
      </c>
      <c r="B666" s="194"/>
      <c r="C666" s="75"/>
      <c r="D666" s="33"/>
      <c r="E666" s="35"/>
      <c r="F666" s="33"/>
      <c r="G666" s="33"/>
      <c r="H666" s="33"/>
      <c r="I666" s="33"/>
      <c r="J666" s="33"/>
      <c r="K666" s="33"/>
      <c r="L666" s="33"/>
      <c r="M666" s="33"/>
      <c r="N666" s="33"/>
      <c r="O666" s="33"/>
      <c r="P666" s="33"/>
      <c r="Q666" s="33"/>
      <c r="R666" s="33"/>
      <c r="S666" s="33"/>
      <c r="T666" s="33"/>
      <c r="U666" s="33"/>
      <c r="V666" s="63"/>
    </row>
    <row r="667" spans="1:26" ht="12.75">
      <c r="A667" s="79">
        <v>4</v>
      </c>
      <c r="B667" s="288"/>
      <c r="C667" s="280" t="s">
        <v>13</v>
      </c>
      <c r="D667" s="280" t="s">
        <v>14</v>
      </c>
      <c r="E667" s="286" t="s">
        <v>15</v>
      </c>
      <c r="F667" s="16" t="s">
        <v>16</v>
      </c>
      <c r="G667" s="16" t="s">
        <v>17</v>
      </c>
      <c r="H667" s="16" t="s">
        <v>18</v>
      </c>
      <c r="I667" s="16" t="s">
        <v>19</v>
      </c>
      <c r="J667" s="16" t="s">
        <v>20</v>
      </c>
      <c r="K667" s="16" t="s">
        <v>21</v>
      </c>
      <c r="L667" s="16" t="s">
        <v>22</v>
      </c>
      <c r="M667" s="16" t="s">
        <v>23</v>
      </c>
      <c r="N667" s="16" t="s">
        <v>24</v>
      </c>
      <c r="O667" s="16" t="s">
        <v>25</v>
      </c>
      <c r="P667" s="16" t="s">
        <v>26</v>
      </c>
      <c r="Q667" s="16" t="s">
        <v>27</v>
      </c>
      <c r="R667" s="16" t="s">
        <v>28</v>
      </c>
      <c r="S667" s="16" t="s">
        <v>29</v>
      </c>
      <c r="T667" s="16" t="s">
        <v>134</v>
      </c>
      <c r="U667" s="17" t="s">
        <v>30</v>
      </c>
      <c r="V667" s="18"/>
    </row>
    <row r="668" spans="1:26" ht="12.75">
      <c r="A668" s="79">
        <v>4</v>
      </c>
      <c r="B668" s="288"/>
      <c r="C668" s="280"/>
      <c r="D668" s="280"/>
      <c r="E668" s="286"/>
      <c r="F668" s="16">
        <v>36</v>
      </c>
      <c r="G668" s="16">
        <v>20</v>
      </c>
      <c r="H668" s="16">
        <v>20</v>
      </c>
      <c r="I668" s="16">
        <v>50</v>
      </c>
      <c r="J668" s="16">
        <v>50</v>
      </c>
      <c r="K668" s="16">
        <v>50</v>
      </c>
      <c r="L668" s="16">
        <v>50</v>
      </c>
      <c r="M668" s="16">
        <v>36</v>
      </c>
      <c r="N668" s="16">
        <v>50</v>
      </c>
      <c r="O668" s="16">
        <v>50</v>
      </c>
      <c r="P668" s="16">
        <v>50</v>
      </c>
      <c r="Q668" s="16">
        <v>50</v>
      </c>
      <c r="R668" s="16">
        <v>65</v>
      </c>
      <c r="S668" s="16">
        <v>26</v>
      </c>
      <c r="T668" s="16">
        <v>150</v>
      </c>
      <c r="U668" s="16">
        <v>65</v>
      </c>
      <c r="V668" s="18">
        <f>SUM(F668:U668)</f>
        <v>818</v>
      </c>
    </row>
    <row r="669" spans="1:26" ht="15">
      <c r="A669" s="79">
        <v>4</v>
      </c>
      <c r="B669" s="278">
        <f>'3-ΑΙΘΟΥΣΕΣ'!$B$3+24</f>
        <v>42558</v>
      </c>
      <c r="C669" s="66" t="s">
        <v>31</v>
      </c>
      <c r="D669" s="18" t="s">
        <v>32</v>
      </c>
      <c r="E669" s="16"/>
      <c r="F669" s="13"/>
      <c r="G669" s="13"/>
      <c r="H669" s="13"/>
      <c r="I669" s="13"/>
      <c r="J669" s="13"/>
      <c r="K669" s="13"/>
      <c r="L669" s="13"/>
      <c r="M669" s="13"/>
      <c r="N669" s="13"/>
      <c r="O669" s="13"/>
      <c r="P669" s="13"/>
      <c r="Q669" s="13"/>
      <c r="R669" s="13"/>
      <c r="S669" s="13"/>
      <c r="T669" s="13"/>
      <c r="U669" s="13"/>
      <c r="V669" s="56">
        <f>F669*$F$2+G669*$G$2+H669*$H$2+I669*$I$2+J669*$J$2+K669*$K$2+L669*$L$2+M669*$M$2+N669*$N$2+O669*$O$2+P669*$P$2+Q669*$Q$2+R669*$R$2+S669*$S$2+U669*$U$2+T669*$T$150</f>
        <v>0</v>
      </c>
      <c r="Y669" s="55" t="s">
        <v>31</v>
      </c>
      <c r="Z669" s="54" t="str">
        <f>IF(F670=1,"Γ1,","")&amp;""&amp;IF(G670=1,"Γ2,","")&amp;""&amp;IF(H670=1,"Γ3,","")&amp;""&amp;IF(I670=1,"Γ4,","")&amp;""&amp;IF(J670=1,"Γ5,","")&amp;""&amp;IF(K670=1,"Γ6,","")&amp;""&amp;IF(L670=1,"Γ7,","")&amp;""&amp;IF(M670=1,"B1,","")&amp;""&amp;IF(N670=1,"B2,","")&amp;""&amp;IF(O670=1,"B3,","")&amp;""&amp;IF(P670=1,"B4,","")&amp;""&amp;IF(Q670=1,"ΦΧ,","")&amp;""&amp;IF(R670=1,"ΚΑΜ,","")&amp;""&amp;IF(S670=1,"ΣΧ,","")&amp;""&amp;IF(T670=1,"Κ28,","")&amp;""&amp;IF(U670=1,"ΣΕΥΠ,","")</f>
        <v/>
      </c>
    </row>
    <row r="670" spans="1:26" ht="15">
      <c r="A670" s="79">
        <v>4</v>
      </c>
      <c r="B670" s="279"/>
      <c r="C670" s="67"/>
      <c r="D670" s="28" t="s">
        <v>33</v>
      </c>
      <c r="E670" s="2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56">
        <f>F670*$F$2+G670*$G$2+H670*$H$2+I670*$I$2+J670*$J$2+K670*$K$2+L670*$L$2+M670*$M$2+N670*$N$2+O670*$O$2+P670*$P$2+Q670*$Q$2+R670*$R$2+S670*$S$2+U670*$U$2+T670*$T$150</f>
        <v>0</v>
      </c>
      <c r="Y670" s="55" t="s">
        <v>36</v>
      </c>
      <c r="Z670" s="54" t="str">
        <f>IF(F675=1,"Γ1,","")&amp;""&amp;IF(G675=1,"Γ2,","")&amp;""&amp;IF(H675=1,"Γ3,","")&amp;""&amp;IF(I675=1,"Γ4,","")&amp;""&amp;IF(J675=1,"Γ5,","")&amp;""&amp;IF(K675=1,"Γ6,","")&amp;""&amp;IF(L675=1,"Γ7,","")&amp;""&amp;IF(M675=1,"B1,","")&amp;""&amp;IF(N675=1,"B2,","")&amp;""&amp;IF(O675=1,"B3,","")&amp;""&amp;IF(P675=1,"B4,","")&amp;""&amp;IF(Q675=1,"ΦΧ,","")&amp;""&amp;IF(R675=1,"ΚΑΜ,","")&amp;""&amp;IF(S675=1,"ΣΧ,","")&amp;""&amp;IF(T675=1,"Κ28,","")&amp;""&amp;IF(U675=1,"ΣΕΥΠ,","")</f>
        <v/>
      </c>
    </row>
    <row r="671" spans="1:26" ht="15">
      <c r="A671" s="79">
        <v>4</v>
      </c>
      <c r="B671" s="279"/>
      <c r="C671" s="68"/>
      <c r="D671" s="18" t="s">
        <v>34</v>
      </c>
      <c r="E671" s="16"/>
      <c r="F671" s="13"/>
      <c r="G671" s="13"/>
      <c r="H671" s="13"/>
      <c r="I671" s="13"/>
      <c r="J671" s="13"/>
      <c r="K671" s="13"/>
      <c r="L671" s="13"/>
      <c r="M671" s="13"/>
      <c r="N671" s="13"/>
      <c r="O671" s="13"/>
      <c r="P671" s="13"/>
      <c r="Q671" s="13"/>
      <c r="R671" s="13"/>
      <c r="S671" s="13"/>
      <c r="T671" s="13"/>
      <c r="U671" s="13"/>
      <c r="V671" s="56">
        <f>F671*$F$2+G671*$G$2+H671*$H$2+I671*$I$2+J671*$J$2+K671*$K$2+L671*$L$2+M671*$M$2+N671*$N$2+O671*$O$2+P671*$P$2+Q671*$Q$2+R671*$R$2+S671*$S$2+U671*$U$2+T671*$T$150</f>
        <v>0</v>
      </c>
      <c r="Y671" s="55" t="s">
        <v>38</v>
      </c>
      <c r="Z671" s="54" t="str">
        <f>IF(F684=1,"Γ1,","")&amp;""&amp;IF(G684=1,"Γ2,","")&amp;""&amp;IF(H684=1,"Γ3,","")&amp;""&amp;IF(I684=1,"Γ4,","")&amp;""&amp;IF(J684=1,"Γ5,","")&amp;""&amp;IF(K684=1,"Γ6,","")&amp;""&amp;IF(L684=1,"Γ7,","")&amp;""&amp;IF(M684=1,"B1,","")&amp;""&amp;IF(N684=1,"B2,","")&amp;""&amp;IF(O684=1,"B3,","")&amp;""&amp;IF(P684=1,"B4,","")&amp;""&amp;IF(Q684=1,"ΦΧ,","")&amp;""&amp;IF(R684=1,"ΚΑΜ,","")&amp;""&amp;IF(S684=1,"ΣΧ,","")&amp;""&amp;IF(T684=1,"Κ28,","")&amp;""&amp;IF(U684=1,"ΣΕΥΠ,","")</f>
        <v/>
      </c>
    </row>
    <row r="672" spans="1:26" ht="15">
      <c r="A672" s="79">
        <v>4</v>
      </c>
      <c r="B672" s="279"/>
      <c r="C672" s="19">
        <f>E669+E670+E671+E672</f>
        <v>0</v>
      </c>
      <c r="D672" s="28" t="s">
        <v>35</v>
      </c>
      <c r="E672" s="2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56">
        <f>F672*$F$2+G672*$G$2+H672*$H$2+I672*$I$2+J672*$J$2+K672*$K$2+L672*$L$2+M672*$M$2+N672*$N$2+O672*$O$2+P672*$P$2+Q672*$Q$2+R672*$R$2+S672*$S$2+U672*$U$2+T672*$T$150</f>
        <v>0</v>
      </c>
      <c r="Y672" s="55" t="s">
        <v>39</v>
      </c>
      <c r="Z672" s="54" t="str">
        <f>IF(F689=1,"Γ1,","")&amp;""&amp;IF(G689=1,"Γ2,","")&amp;""&amp;IF(H689=1,"Γ3,","")&amp;""&amp;IF(I689=1,"Γ4,","")&amp;""&amp;IF(J689=1,"Γ5,","")&amp;""&amp;IF(K689=1,"Γ6,","")&amp;""&amp;IF(L689=1,"Γ7,","")&amp;""&amp;IF(M689=1,"B1,","")&amp;""&amp;IF(N689=1,"B2,","")&amp;""&amp;IF(O689=1,"B3,","")&amp;""&amp;IF(P689=1,"B4,","")&amp;""&amp;IF(Q689=1,"ΦΧ,","")&amp;""&amp;IF(R689=1,"ΚΑΜ,","")&amp;""&amp;IF(S689=1,"ΣΧ,","")&amp;""&amp;IF(T689=1,"Κ28,","")&amp;""&amp;IF(U689=1,"ΣΕΥΠ,","")</f>
        <v/>
      </c>
    </row>
    <row r="673" spans="1:26" ht="15">
      <c r="A673" s="79">
        <v>4</v>
      </c>
      <c r="B673" s="279"/>
      <c r="C673" s="23"/>
      <c r="D673" s="24"/>
      <c r="E673" s="25"/>
      <c r="F673" s="14"/>
      <c r="G673" s="14"/>
      <c r="H673" s="14"/>
      <c r="I673" s="14"/>
      <c r="J673" s="14"/>
      <c r="K673" s="14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60"/>
      <c r="Y673" s="55" t="s">
        <v>41</v>
      </c>
      <c r="Z673" s="54" t="str">
        <f>IF(F698=1,"Γ1,","")&amp;""&amp;IF(G698=1,"Γ2,","")&amp;""&amp;IF(H698=1,"Γ3,","")&amp;""&amp;IF(I698=1,"Γ4,","")&amp;""&amp;IF(J698=1,"Γ5,","")&amp;""&amp;IF(K698=1,"Γ6,","")&amp;""&amp;IF(L698=1,"Γ7,","")&amp;""&amp;IF(M698=1,"B1,","")&amp;""&amp;IF(N698=1,"B2,","")&amp;""&amp;IF(O698=1,"B3,","")&amp;""&amp;IF(P698=1,"B4,","")&amp;""&amp;IF(Q698=1,"ΦΧ,","")&amp;""&amp;IF(R698=1,"ΚΑΜ,","")&amp;""&amp;IF(S698=1,"ΣΧ,","")&amp;""&amp;IF(T698=1,"Κ28,","")&amp;""&amp;IF(U698=1,"ΣΕΥΠ,","")</f>
        <v/>
      </c>
    </row>
    <row r="674" spans="1:26" ht="12.75">
      <c r="A674" s="79">
        <v>4</v>
      </c>
      <c r="B674" s="279"/>
      <c r="C674" s="69" t="s">
        <v>36</v>
      </c>
      <c r="D674" s="20" t="s">
        <v>32</v>
      </c>
      <c r="E674" s="16"/>
      <c r="F674" s="13"/>
      <c r="G674" s="13"/>
      <c r="H674" s="13"/>
      <c r="I674" s="13"/>
      <c r="J674" s="13"/>
      <c r="K674" s="13"/>
      <c r="L674" s="13"/>
      <c r="M674" s="13"/>
      <c r="N674" s="13"/>
      <c r="O674" s="13"/>
      <c r="P674" s="13"/>
      <c r="Q674" s="13"/>
      <c r="R674" s="13"/>
      <c r="S674" s="13"/>
      <c r="T674" s="13"/>
      <c r="U674" s="13"/>
      <c r="V674" s="56">
        <f t="shared" ref="V674:V681" si="33">F674*$F$2+G674*$G$2+H674*$H$2+I674*$I$2+J674*$J$2+K674*$K$2+L674*$L$2+M674*$M$2+N674*$N$2+O674*$O$2+P674*$P$2+Q674*$Q$2+R674*$R$2+S674*$S$2+U674*$U$2+T674*$T$150</f>
        <v>0</v>
      </c>
    </row>
    <row r="675" spans="1:26" ht="12.75">
      <c r="A675" s="79">
        <v>4</v>
      </c>
      <c r="B675" s="279"/>
      <c r="C675" s="70"/>
      <c r="D675" s="21" t="s">
        <v>33</v>
      </c>
      <c r="E675" s="2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56">
        <f t="shared" si="33"/>
        <v>0</v>
      </c>
    </row>
    <row r="676" spans="1:26" ht="12.75">
      <c r="A676" s="79">
        <v>4</v>
      </c>
      <c r="B676" s="279"/>
      <c r="C676" s="70"/>
      <c r="D676" s="20" t="s">
        <v>34</v>
      </c>
      <c r="E676" s="16"/>
      <c r="F676" s="13"/>
      <c r="G676" s="13"/>
      <c r="H676" s="13"/>
      <c r="I676" s="13"/>
      <c r="J676" s="13"/>
      <c r="K676" s="13"/>
      <c r="L676" s="13"/>
      <c r="M676" s="13"/>
      <c r="N676" s="13"/>
      <c r="O676" s="13"/>
      <c r="P676" s="13"/>
      <c r="Q676" s="13"/>
      <c r="R676" s="13"/>
      <c r="S676" s="13"/>
      <c r="T676" s="13"/>
      <c r="U676" s="13"/>
      <c r="V676" s="56">
        <f t="shared" si="33"/>
        <v>0</v>
      </c>
    </row>
    <row r="677" spans="1:26" ht="12.75">
      <c r="A677" s="79">
        <v>4</v>
      </c>
      <c r="B677" s="279"/>
      <c r="C677" s="64">
        <f>E674+E675+E676+E677+E678+E679+E680+E681</f>
        <v>0</v>
      </c>
      <c r="D677" s="21" t="s">
        <v>35</v>
      </c>
      <c r="E677" s="2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56">
        <f t="shared" si="33"/>
        <v>0</v>
      </c>
    </row>
    <row r="678" spans="1:26" ht="12.75" hidden="1">
      <c r="A678" s="79">
        <v>4</v>
      </c>
      <c r="B678" s="279"/>
      <c r="C678" s="71" t="s">
        <v>37</v>
      </c>
      <c r="D678" s="20" t="s">
        <v>32</v>
      </c>
      <c r="E678" s="16"/>
      <c r="F678" s="13"/>
      <c r="G678" s="13"/>
      <c r="H678" s="13"/>
      <c r="I678" s="13"/>
      <c r="J678" s="13"/>
      <c r="K678" s="13"/>
      <c r="L678" s="13"/>
      <c r="M678" s="13"/>
      <c r="N678" s="13"/>
      <c r="O678" s="13"/>
      <c r="P678" s="13"/>
      <c r="Q678" s="13"/>
      <c r="R678" s="13"/>
      <c r="S678" s="13"/>
      <c r="T678" s="13"/>
      <c r="U678" s="13"/>
      <c r="V678" s="56">
        <f t="shared" si="33"/>
        <v>0</v>
      </c>
    </row>
    <row r="679" spans="1:26" ht="12.75" hidden="1">
      <c r="A679" s="79">
        <v>4</v>
      </c>
      <c r="B679" s="279"/>
      <c r="C679" s="72"/>
      <c r="D679" s="21" t="s">
        <v>33</v>
      </c>
      <c r="E679" s="2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56">
        <f t="shared" si="33"/>
        <v>0</v>
      </c>
    </row>
    <row r="680" spans="1:26" ht="12.75" hidden="1">
      <c r="A680" s="79">
        <v>4</v>
      </c>
      <c r="B680" s="279"/>
      <c r="C680" s="73"/>
      <c r="D680" s="20" t="s">
        <v>34</v>
      </c>
      <c r="E680" s="16"/>
      <c r="F680" s="13"/>
      <c r="G680" s="13"/>
      <c r="H680" s="13"/>
      <c r="I680" s="13"/>
      <c r="J680" s="13"/>
      <c r="K680" s="13"/>
      <c r="L680" s="13"/>
      <c r="M680" s="13"/>
      <c r="N680" s="13"/>
      <c r="O680" s="13"/>
      <c r="P680" s="13"/>
      <c r="Q680" s="13"/>
      <c r="R680" s="13"/>
      <c r="S680" s="13"/>
      <c r="T680" s="13"/>
      <c r="U680" s="13"/>
      <c r="V680" s="56">
        <f t="shared" si="33"/>
        <v>0</v>
      </c>
    </row>
    <row r="681" spans="1:26" ht="12.75" hidden="1">
      <c r="A681" s="79">
        <v>4</v>
      </c>
      <c r="B681" s="279"/>
      <c r="D681" s="21" t="s">
        <v>35</v>
      </c>
      <c r="E681" s="2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56">
        <f t="shared" si="33"/>
        <v>0</v>
      </c>
    </row>
    <row r="682" spans="1:26" ht="12.75">
      <c r="A682" s="79">
        <v>4</v>
      </c>
      <c r="B682" s="279"/>
      <c r="C682" s="23"/>
      <c r="D682" s="24"/>
      <c r="E682" s="25"/>
      <c r="F682" s="14"/>
      <c r="G682" s="14"/>
      <c r="H682" s="14"/>
      <c r="I682" s="14"/>
      <c r="J682" s="14"/>
      <c r="K682" s="14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60"/>
    </row>
    <row r="683" spans="1:26" ht="12.75">
      <c r="A683" s="79">
        <v>4</v>
      </c>
      <c r="B683" s="279"/>
      <c r="C683" s="66" t="s">
        <v>38</v>
      </c>
      <c r="D683" s="20" t="s">
        <v>32</v>
      </c>
      <c r="E683" s="16"/>
      <c r="F683" s="13"/>
      <c r="G683" s="13"/>
      <c r="H683" s="13"/>
      <c r="I683" s="13"/>
      <c r="J683" s="13"/>
      <c r="K683" s="13"/>
      <c r="L683" s="13"/>
      <c r="M683" s="13"/>
      <c r="N683" s="13"/>
      <c r="O683" s="13"/>
      <c r="P683" s="13"/>
      <c r="Q683" s="13"/>
      <c r="R683" s="13"/>
      <c r="S683" s="13"/>
      <c r="T683" s="13"/>
      <c r="U683" s="13"/>
      <c r="V683" s="56">
        <f>F683*$F$2+G683*$G$2+H683*$H$2+I683*$I$2+J683*$J$2+K683*$K$2+L683*$L$2+M683*$M$2+N683*$N$2+O683*$O$2+P683*$P$2+Q683*$Q$2+R683*$R$2+S683*$S$2+U683*$U$2+T683*$T$150</f>
        <v>0</v>
      </c>
    </row>
    <row r="684" spans="1:26" ht="12.75">
      <c r="A684" s="79">
        <v>4</v>
      </c>
      <c r="B684" s="279"/>
      <c r="C684" s="67"/>
      <c r="D684" s="21" t="s">
        <v>33</v>
      </c>
      <c r="E684" s="2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56">
        <f>F684*$F$2+G684*$G$2+H684*$H$2+I684*$I$2+J684*$J$2+K684*$K$2+L684*$L$2+M684*$M$2+N684*$N$2+O684*$O$2+P684*$P$2+Q684*$Q$2+R684*$R$2+S684*$S$2+U684*$U$2+T684*$T$150</f>
        <v>0</v>
      </c>
    </row>
    <row r="685" spans="1:26" ht="12.75">
      <c r="A685" s="79">
        <v>4</v>
      </c>
      <c r="B685" s="279"/>
      <c r="C685" s="68"/>
      <c r="D685" s="20" t="s">
        <v>34</v>
      </c>
      <c r="E685" s="16"/>
      <c r="F685" s="13"/>
      <c r="G685" s="13"/>
      <c r="H685" s="13"/>
      <c r="I685" s="13"/>
      <c r="J685" s="13"/>
      <c r="K685" s="13"/>
      <c r="L685" s="13"/>
      <c r="M685" s="13"/>
      <c r="N685" s="13"/>
      <c r="O685" s="13"/>
      <c r="P685" s="13"/>
      <c r="Q685" s="13"/>
      <c r="R685" s="13"/>
      <c r="S685" s="13"/>
      <c r="T685" s="13"/>
      <c r="U685" s="13"/>
      <c r="V685" s="56">
        <f>F685*$F$2+G685*$G$2+H685*$H$2+I685*$I$2+J685*$J$2+K685*$K$2+L685*$L$2+M685*$M$2+N685*$N$2+O685*$O$2+P685*$P$2+Q685*$Q$2+R685*$R$2+S685*$S$2+U685*$U$2+T685*$T$150</f>
        <v>0</v>
      </c>
    </row>
    <row r="686" spans="1:26" ht="12.75">
      <c r="A686" s="79">
        <v>4</v>
      </c>
      <c r="B686" s="279"/>
      <c r="C686" s="19">
        <f>E683+E684+E685+E686</f>
        <v>0</v>
      </c>
      <c r="D686" s="21" t="s">
        <v>35</v>
      </c>
      <c r="E686" s="2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56">
        <f>F686*$F$2+G686*$G$2+H686*$H$2+I686*$I$2+J686*$J$2+K686*$K$2+L686*$L$2+M686*$M$2+N686*$N$2+O686*$O$2+P686*$P$2+Q686*$Q$2+R686*$R$2+S686*$S$2+U686*$U$2+T686*$T$150</f>
        <v>0</v>
      </c>
    </row>
    <row r="687" spans="1:26" ht="12.75">
      <c r="A687" s="79">
        <v>4</v>
      </c>
      <c r="B687" s="279"/>
      <c r="C687" s="23"/>
      <c r="D687" s="24"/>
      <c r="E687" s="25"/>
      <c r="F687" s="14"/>
      <c r="G687" s="14"/>
      <c r="H687" s="14"/>
      <c r="I687" s="14"/>
      <c r="J687" s="14"/>
      <c r="K687" s="14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60"/>
    </row>
    <row r="688" spans="1:26" ht="12.75">
      <c r="A688" s="79">
        <v>4</v>
      </c>
      <c r="B688" s="279"/>
      <c r="C688" s="69" t="s">
        <v>39</v>
      </c>
      <c r="D688" s="20" t="s">
        <v>32</v>
      </c>
      <c r="E688" s="16"/>
      <c r="F688" s="13"/>
      <c r="G688" s="13"/>
      <c r="H688" s="13"/>
      <c r="I688" s="13"/>
      <c r="J688" s="13"/>
      <c r="K688" s="13"/>
      <c r="L688" s="13"/>
      <c r="M688" s="13"/>
      <c r="N688" s="13"/>
      <c r="O688" s="13"/>
      <c r="P688" s="13"/>
      <c r="Q688" s="13"/>
      <c r="R688" s="13"/>
      <c r="S688" s="13"/>
      <c r="T688" s="13"/>
      <c r="U688" s="13"/>
      <c r="V688" s="56">
        <f t="shared" ref="V688:V695" si="34">F688*$F$2+G688*$G$2+H688*$H$2+I688*$I$2+J688*$J$2+K688*$K$2+L688*$L$2+M688*$M$2+N688*$N$2+O688*$O$2+P688*$P$2+Q688*$Q$2+R688*$R$2+S688*$S$2+U688*$U$2+T688*$T$150</f>
        <v>0</v>
      </c>
    </row>
    <row r="689" spans="1:22" ht="12.75">
      <c r="A689" s="79">
        <v>4</v>
      </c>
      <c r="B689" s="279"/>
      <c r="C689" s="70"/>
      <c r="D689" s="21" t="s">
        <v>33</v>
      </c>
      <c r="E689" s="2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56">
        <f t="shared" si="34"/>
        <v>0</v>
      </c>
    </row>
    <row r="690" spans="1:22" ht="12.75">
      <c r="A690" s="79">
        <v>4</v>
      </c>
      <c r="B690" s="279"/>
      <c r="C690" s="70"/>
      <c r="D690" s="20" t="s">
        <v>34</v>
      </c>
      <c r="E690" s="16"/>
      <c r="F690" s="13"/>
      <c r="G690" s="13"/>
      <c r="H690" s="13"/>
      <c r="I690" s="13"/>
      <c r="J690" s="13"/>
      <c r="K690" s="13"/>
      <c r="L690" s="13"/>
      <c r="M690" s="13"/>
      <c r="N690" s="13"/>
      <c r="O690" s="13"/>
      <c r="P690" s="13"/>
      <c r="Q690" s="13"/>
      <c r="R690" s="13"/>
      <c r="S690" s="13"/>
      <c r="T690" s="13"/>
      <c r="U690" s="13"/>
      <c r="V690" s="56">
        <f t="shared" si="34"/>
        <v>0</v>
      </c>
    </row>
    <row r="691" spans="1:22" ht="12.75">
      <c r="A691" s="79">
        <v>4</v>
      </c>
      <c r="B691" s="279"/>
      <c r="C691" s="64">
        <f>E688+E689+E690+E691+E692+E693+E694+E695</f>
        <v>0</v>
      </c>
      <c r="D691" s="21" t="s">
        <v>35</v>
      </c>
      <c r="E691" s="2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56">
        <f t="shared" si="34"/>
        <v>0</v>
      </c>
    </row>
    <row r="692" spans="1:22" ht="12.75" hidden="1">
      <c r="A692" s="79">
        <v>4</v>
      </c>
      <c r="B692" s="279"/>
      <c r="C692" s="71" t="s">
        <v>40</v>
      </c>
      <c r="D692" s="20" t="s">
        <v>32</v>
      </c>
      <c r="E692" s="16"/>
      <c r="F692" s="13"/>
      <c r="G692" s="13"/>
      <c r="H692" s="13"/>
      <c r="I692" s="13"/>
      <c r="J692" s="13"/>
      <c r="K692" s="13"/>
      <c r="L692" s="13"/>
      <c r="M692" s="13"/>
      <c r="N692" s="13"/>
      <c r="O692" s="13"/>
      <c r="P692" s="13"/>
      <c r="Q692" s="13"/>
      <c r="R692" s="13"/>
      <c r="S692" s="13"/>
      <c r="T692" s="13"/>
      <c r="U692" s="13"/>
      <c r="V692" s="56">
        <f t="shared" si="34"/>
        <v>0</v>
      </c>
    </row>
    <row r="693" spans="1:22" ht="12.75" hidden="1">
      <c r="A693" s="79">
        <v>4</v>
      </c>
      <c r="B693" s="279"/>
      <c r="C693" s="72"/>
      <c r="D693" s="21" t="s">
        <v>33</v>
      </c>
      <c r="E693" s="2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56">
        <f t="shared" si="34"/>
        <v>0</v>
      </c>
    </row>
    <row r="694" spans="1:22" ht="12.75" hidden="1">
      <c r="A694" s="79">
        <v>4</v>
      </c>
      <c r="B694" s="279"/>
      <c r="C694" s="73"/>
      <c r="D694" s="20" t="s">
        <v>34</v>
      </c>
      <c r="E694" s="16"/>
      <c r="F694" s="13"/>
      <c r="G694" s="13"/>
      <c r="H694" s="13"/>
      <c r="I694" s="13"/>
      <c r="J694" s="13"/>
      <c r="K694" s="13"/>
      <c r="L694" s="13"/>
      <c r="M694" s="13"/>
      <c r="N694" s="13"/>
      <c r="O694" s="13"/>
      <c r="P694" s="13"/>
      <c r="Q694" s="13"/>
      <c r="R694" s="13"/>
      <c r="S694" s="13"/>
      <c r="T694" s="13"/>
      <c r="U694" s="13"/>
      <c r="V694" s="56">
        <f t="shared" si="34"/>
        <v>0</v>
      </c>
    </row>
    <row r="695" spans="1:22" ht="12.75" hidden="1">
      <c r="A695" s="79">
        <v>4</v>
      </c>
      <c r="B695" s="279"/>
      <c r="D695" s="21" t="s">
        <v>35</v>
      </c>
      <c r="E695" s="2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56">
        <f t="shared" si="34"/>
        <v>0</v>
      </c>
    </row>
    <row r="696" spans="1:22" ht="12.75">
      <c r="A696" s="79">
        <v>4</v>
      </c>
      <c r="B696" s="279"/>
      <c r="C696" s="23"/>
      <c r="D696" s="24"/>
      <c r="E696" s="25"/>
      <c r="F696" s="14"/>
      <c r="G696" s="14"/>
      <c r="H696" s="14"/>
      <c r="I696" s="14"/>
      <c r="J696" s="14"/>
      <c r="K696" s="14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60"/>
    </row>
    <row r="697" spans="1:22" ht="12.75">
      <c r="A697" s="79">
        <v>4</v>
      </c>
      <c r="B697" s="279"/>
      <c r="C697" s="66" t="s">
        <v>41</v>
      </c>
      <c r="D697" s="20" t="s">
        <v>32</v>
      </c>
      <c r="E697" s="16"/>
      <c r="F697" s="13"/>
      <c r="G697" s="13"/>
      <c r="H697" s="13"/>
      <c r="I697" s="13"/>
      <c r="J697" s="13"/>
      <c r="K697" s="13"/>
      <c r="L697" s="13"/>
      <c r="M697" s="13"/>
      <c r="N697" s="13"/>
      <c r="O697" s="13"/>
      <c r="P697" s="13"/>
      <c r="Q697" s="13"/>
      <c r="R697" s="13"/>
      <c r="S697" s="13"/>
      <c r="T697" s="13"/>
      <c r="U697" s="13"/>
      <c r="V697" s="56">
        <f>F697*$F$2+G697*$G$2+H697*$H$2+I697*$I$2+J697*$J$2+K697*$K$2+L697*$L$2+M697*$M$2+N697*$N$2+O697*$O$2+P697*$P$2+Q697*$Q$2+R697*$R$2+S697*$S$2+U697*$U$2+T697*$T$150</f>
        <v>0</v>
      </c>
    </row>
    <row r="698" spans="1:22" ht="12.75">
      <c r="A698" s="79">
        <v>4</v>
      </c>
      <c r="B698" s="279"/>
      <c r="C698" s="67"/>
      <c r="D698" s="21" t="s">
        <v>33</v>
      </c>
      <c r="E698" s="2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56">
        <f>F698*$F$2+G698*$G$2+H698*$H$2+I698*$I$2+J698*$J$2+K698*$K$2+L698*$L$2+M698*$M$2+N698*$N$2+O698*$O$2+P698*$P$2+Q698*$Q$2+R698*$R$2+S698*$S$2+U698*$U$2+T698*$T$150</f>
        <v>0</v>
      </c>
    </row>
    <row r="699" spans="1:22" ht="12.75">
      <c r="A699" s="79">
        <v>4</v>
      </c>
      <c r="B699" s="279"/>
      <c r="C699" s="68"/>
      <c r="D699" s="20" t="s">
        <v>34</v>
      </c>
      <c r="E699" s="16"/>
      <c r="F699" s="13"/>
      <c r="G699" s="13"/>
      <c r="H699" s="13"/>
      <c r="I699" s="13"/>
      <c r="J699" s="13"/>
      <c r="K699" s="13"/>
      <c r="L699" s="13"/>
      <c r="M699" s="13"/>
      <c r="N699" s="13"/>
      <c r="O699" s="13"/>
      <c r="P699" s="13"/>
      <c r="Q699" s="13"/>
      <c r="R699" s="13"/>
      <c r="S699" s="13"/>
      <c r="T699" s="13"/>
      <c r="U699" s="13"/>
      <c r="V699" s="56">
        <f>F699*$F$2+G699*$G$2+H699*$H$2+I699*$I$2+J699*$J$2+K699*$K$2+L699*$L$2+M699*$M$2+N699*$N$2+O699*$O$2+P699*$P$2+Q699*$Q$2+R699*$R$2+S699*$S$2+U699*$U$2+T699*$T$150</f>
        <v>0</v>
      </c>
    </row>
    <row r="700" spans="1:22" ht="12.75">
      <c r="A700" s="79">
        <v>4</v>
      </c>
      <c r="B700" s="279"/>
      <c r="C700" s="19">
        <f>E697+E698+E699+E700</f>
        <v>0</v>
      </c>
      <c r="D700" s="21" t="s">
        <v>35</v>
      </c>
      <c r="E700" s="2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56">
        <f>F700*$F$2+G700*$G$2+H700*$H$2+I700*$I$2+J700*$J$2+K700*$K$2+L700*$L$2+M700*$M$2+N700*$N$2+O700*$O$2+P700*$P$2+Q700*$Q$2+R700*$R$2+S700*$S$2+U700*$U$2+T700*$T$150</f>
        <v>0</v>
      </c>
    </row>
    <row r="701" spans="1:22" ht="15" customHeight="1">
      <c r="A701" s="79">
        <v>4</v>
      </c>
      <c r="B701" s="193"/>
      <c r="C701" s="23"/>
      <c r="D701" s="24"/>
      <c r="E701" s="25"/>
      <c r="F701" s="14"/>
      <c r="G701" s="14"/>
      <c r="H701" s="14"/>
      <c r="I701" s="14"/>
      <c r="J701" s="14"/>
      <c r="K701" s="14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60"/>
    </row>
    <row r="702" spans="1:22" ht="14.25" customHeight="1">
      <c r="A702" s="79">
        <v>4</v>
      </c>
      <c r="B702" s="194"/>
      <c r="C702" s="75"/>
      <c r="D702" s="33"/>
      <c r="E702" s="35"/>
      <c r="F702" s="33"/>
      <c r="G702" s="33"/>
      <c r="H702" s="33"/>
      <c r="I702" s="33"/>
      <c r="J702" s="33"/>
      <c r="K702" s="33"/>
      <c r="L702" s="33"/>
      <c r="M702" s="33"/>
      <c r="N702" s="33"/>
      <c r="O702" s="33"/>
      <c r="P702" s="33"/>
      <c r="Q702" s="33"/>
      <c r="R702" s="33"/>
      <c r="S702" s="33"/>
      <c r="T702" s="33"/>
      <c r="U702" s="33"/>
      <c r="V702" s="63"/>
    </row>
    <row r="703" spans="1:22" ht="14.25" customHeight="1">
      <c r="A703" s="79">
        <v>4</v>
      </c>
      <c r="B703" s="196"/>
      <c r="C703" s="76"/>
      <c r="D703" s="3"/>
      <c r="E703" s="4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33"/>
      <c r="T703" s="33"/>
      <c r="U703" s="33"/>
      <c r="V703" s="63"/>
    </row>
    <row r="704" spans="1:22" ht="12.75">
      <c r="A704" s="79">
        <v>4</v>
      </c>
      <c r="B704" s="288"/>
      <c r="C704" s="280" t="s">
        <v>13</v>
      </c>
      <c r="D704" s="280" t="s">
        <v>14</v>
      </c>
      <c r="E704" s="286" t="s">
        <v>15</v>
      </c>
      <c r="F704" s="16" t="s">
        <v>16</v>
      </c>
      <c r="G704" s="16" t="s">
        <v>17</v>
      </c>
      <c r="H704" s="16" t="s">
        <v>18</v>
      </c>
      <c r="I704" s="16" t="s">
        <v>19</v>
      </c>
      <c r="J704" s="16" t="s">
        <v>20</v>
      </c>
      <c r="K704" s="16" t="s">
        <v>21</v>
      </c>
      <c r="L704" s="16" t="s">
        <v>22</v>
      </c>
      <c r="M704" s="16" t="s">
        <v>23</v>
      </c>
      <c r="N704" s="16" t="s">
        <v>24</v>
      </c>
      <c r="O704" s="16" t="s">
        <v>25</v>
      </c>
      <c r="P704" s="16" t="s">
        <v>26</v>
      </c>
      <c r="Q704" s="16" t="s">
        <v>27</v>
      </c>
      <c r="R704" s="16" t="s">
        <v>28</v>
      </c>
      <c r="S704" s="16" t="s">
        <v>29</v>
      </c>
      <c r="T704" s="16" t="s">
        <v>134</v>
      </c>
      <c r="U704" s="17" t="s">
        <v>30</v>
      </c>
      <c r="V704" s="18"/>
    </row>
    <row r="705" spans="1:26" ht="12.75">
      <c r="A705" s="79">
        <v>4</v>
      </c>
      <c r="B705" s="288"/>
      <c r="C705" s="280"/>
      <c r="D705" s="280"/>
      <c r="E705" s="286"/>
      <c r="F705" s="16">
        <v>36</v>
      </c>
      <c r="G705" s="16">
        <v>20</v>
      </c>
      <c r="H705" s="16">
        <v>20</v>
      </c>
      <c r="I705" s="16">
        <v>50</v>
      </c>
      <c r="J705" s="16">
        <v>50</v>
      </c>
      <c r="K705" s="16">
        <v>50</v>
      </c>
      <c r="L705" s="16">
        <v>50</v>
      </c>
      <c r="M705" s="16">
        <v>36</v>
      </c>
      <c r="N705" s="16">
        <v>50</v>
      </c>
      <c r="O705" s="16">
        <v>50</v>
      </c>
      <c r="P705" s="16">
        <v>50</v>
      </c>
      <c r="Q705" s="16">
        <v>50</v>
      </c>
      <c r="R705" s="16">
        <v>65</v>
      </c>
      <c r="S705" s="16">
        <v>26</v>
      </c>
      <c r="T705" s="16">
        <v>150</v>
      </c>
      <c r="U705" s="16">
        <v>65</v>
      </c>
      <c r="V705" s="18">
        <f>SUM(F705:U705)</f>
        <v>818</v>
      </c>
    </row>
    <row r="706" spans="1:26" ht="15">
      <c r="A706" s="79">
        <v>4</v>
      </c>
      <c r="B706" s="276">
        <f>'3-ΑΙΘΟΥΣΕΣ'!$B$3+25</f>
        <v>42559</v>
      </c>
      <c r="C706" s="66" t="s">
        <v>31</v>
      </c>
      <c r="D706" s="20" t="s">
        <v>32</v>
      </c>
      <c r="E706" s="16"/>
      <c r="F706" s="13"/>
      <c r="G706" s="13"/>
      <c r="H706" s="13"/>
      <c r="I706" s="13"/>
      <c r="J706" s="13"/>
      <c r="K706" s="13"/>
      <c r="L706" s="13"/>
      <c r="M706" s="13"/>
      <c r="N706" s="13"/>
      <c r="O706" s="13"/>
      <c r="P706" s="13"/>
      <c r="Q706" s="13"/>
      <c r="R706" s="13"/>
      <c r="S706" s="13"/>
      <c r="T706" s="13"/>
      <c r="U706" s="13"/>
      <c r="V706" s="56">
        <f>F706*$F$2+G706*$G$2+H706*$H$2+I706*$I$2+J706*$J$2+K706*$K$2+L706*$L$2+M706*$M$2+N706*$N$2+O706*$O$2+P706*$P$2+Q706*$Q$2+R706*$R$2+S706*$S$2+U706*$U$2+T706*$T$150</f>
        <v>0</v>
      </c>
      <c r="Y706" s="55" t="s">
        <v>31</v>
      </c>
      <c r="Z706" s="54" t="str">
        <f>IF(F707=1,"Γ1,","")&amp;""&amp;IF(G707=1,"Γ2,","")&amp;""&amp;IF(H707=1,"Γ3,","")&amp;""&amp;IF(I707=1,"Γ4,","")&amp;""&amp;IF(J707=1,"Γ5,","")&amp;""&amp;IF(K707=1,"Γ6,","")&amp;""&amp;IF(L707=1,"Γ7,","")&amp;""&amp;IF(M707=1,"B1,","")&amp;""&amp;IF(N707=1,"B2,","")&amp;""&amp;IF(O707=1,"B3,","")&amp;""&amp;IF(P707=1,"B4,","")&amp;""&amp;IF(Q707=1,"ΦΧ,","")&amp;""&amp;IF(R707=1,"ΚΑΜ,","")&amp;""&amp;IF(S707=1,"ΣΧ,","")&amp;""&amp;IF(T707=1,"Κ28,","")&amp;""&amp;IF(U707=1,"ΣΕΥΠ,","")</f>
        <v/>
      </c>
    </row>
    <row r="707" spans="1:26" ht="15">
      <c r="A707" s="79">
        <v>4</v>
      </c>
      <c r="B707" s="277"/>
      <c r="C707" s="67"/>
      <c r="D707" s="21" t="s">
        <v>33</v>
      </c>
      <c r="E707" s="2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56">
        <f>F707*$F$2+G707*$G$2+H707*$H$2+I707*$I$2+J707*$J$2+K707*$K$2+L707*$L$2+M707*$M$2+N707*$N$2+O707*$O$2+P707*$P$2+Q707*$Q$2+R707*$R$2+S707*$S$2+U707*$U$2+T707*$T$150</f>
        <v>0</v>
      </c>
      <c r="Y707" s="55" t="s">
        <v>36</v>
      </c>
      <c r="Z707" s="54" t="str">
        <f>IF(F712=1,"Γ1,","")&amp;""&amp;IF(G712=1,"Γ2,","")&amp;""&amp;IF(H712=1,"Γ3,","")&amp;""&amp;IF(I712=1,"Γ4,","")&amp;""&amp;IF(J712=1,"Γ5,","")&amp;""&amp;IF(K712=1,"Γ6,","")&amp;""&amp;IF(L712=1,"Γ7,","")&amp;""&amp;IF(M712=1,"B1,","")&amp;""&amp;IF(N712=1,"B2,","")&amp;""&amp;IF(O712=1,"B3,","")&amp;""&amp;IF(P712=1,"B4,","")&amp;""&amp;IF(Q712=1,"ΦΧ,","")&amp;""&amp;IF(R712=1,"ΚΑΜ,","")&amp;""&amp;IF(S712=1,"ΣΧ,","")&amp;""&amp;IF(T712=1,"Κ28,","")&amp;""&amp;IF(U712=1,"ΣΕΥΠ,","")</f>
        <v/>
      </c>
    </row>
    <row r="708" spans="1:26" ht="15">
      <c r="A708" s="79">
        <v>4</v>
      </c>
      <c r="B708" s="277"/>
      <c r="C708" s="68"/>
      <c r="D708" s="20" t="s">
        <v>34</v>
      </c>
      <c r="E708" s="16"/>
      <c r="F708" s="13"/>
      <c r="G708" s="13"/>
      <c r="H708" s="13"/>
      <c r="I708" s="13"/>
      <c r="J708" s="13"/>
      <c r="K708" s="13"/>
      <c r="L708" s="13"/>
      <c r="M708" s="13"/>
      <c r="N708" s="13"/>
      <c r="O708" s="13"/>
      <c r="P708" s="13"/>
      <c r="Q708" s="13"/>
      <c r="R708" s="13"/>
      <c r="S708" s="13"/>
      <c r="T708" s="13"/>
      <c r="U708" s="13"/>
      <c r="V708" s="56">
        <f>F708*$F$2+G708*$G$2+H708*$H$2+I708*$I$2+J708*$J$2+K708*$K$2+L708*$L$2+M708*$M$2+N708*$N$2+O708*$O$2+P708*$P$2+Q708*$Q$2+R708*$R$2+S708*$S$2+U708*$U$2+T708*$T$150</f>
        <v>0</v>
      </c>
      <c r="X708" s="10"/>
      <c r="Y708" s="55" t="s">
        <v>38</v>
      </c>
      <c r="Z708" s="54" t="str">
        <f>IF(F721=1,"Γ1,","")&amp;""&amp;IF(G721=1,"Γ2,","")&amp;""&amp;IF(H721=1,"Γ3,","")&amp;""&amp;IF(I721=1,"Γ4,","")&amp;""&amp;IF(J721=1,"Γ5,","")&amp;""&amp;IF(K721=1,"Γ6,","")&amp;""&amp;IF(L721=1,"Γ7,","")&amp;""&amp;IF(M721=1,"B1,","")&amp;""&amp;IF(N721=1,"B2,","")&amp;""&amp;IF(O721=1,"B3,","")&amp;""&amp;IF(P721=1,"B4,","")&amp;""&amp;IF(Q721=1,"ΦΧ,","")&amp;""&amp;IF(R721=1,"ΚΑΜ,","")&amp;""&amp;IF(S721=1,"ΣΧ,","")&amp;""&amp;IF(T721=1,"Κ28,","")&amp;""&amp;IF(U721=1,"ΣΕΥΠ,","")</f>
        <v/>
      </c>
    </row>
    <row r="709" spans="1:26" ht="15">
      <c r="A709" s="79">
        <v>4</v>
      </c>
      <c r="B709" s="277"/>
      <c r="C709" s="19">
        <f>E706+E707+E708+E709</f>
        <v>0</v>
      </c>
      <c r="D709" s="21" t="s">
        <v>35</v>
      </c>
      <c r="E709" s="2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56">
        <f>F709*$F$2+G709*$G$2+H709*$H$2+I709*$I$2+J709*$J$2+K709*$K$2+L709*$L$2+M709*$M$2+N709*$N$2+O709*$O$2+P709*$P$2+Q709*$Q$2+R709*$R$2+S709*$S$2+U709*$U$2+T709*$T$150</f>
        <v>0</v>
      </c>
      <c r="Y709" s="55" t="s">
        <v>39</v>
      </c>
      <c r="Z709" s="54" t="str">
        <f>IF(F726=1,"Γ1,","")&amp;""&amp;IF(G726=1,"Γ2,","")&amp;""&amp;IF(H726=1,"Γ3,","")&amp;""&amp;IF(I726=1,"Γ4,","")&amp;""&amp;IF(J726=1,"Γ5,","")&amp;""&amp;IF(K726=1,"Γ6,","")&amp;""&amp;IF(L726=1,"Γ7,","")&amp;""&amp;IF(M726=1,"B1,","")&amp;""&amp;IF(N726=1,"B2,","")&amp;""&amp;IF(O726=1,"B3,","")&amp;""&amp;IF(P726=1,"B4,","")&amp;""&amp;IF(Q726=1,"ΦΧ,","")&amp;""&amp;IF(R726=1,"ΚΑΜ,","")&amp;""&amp;IF(S726=1,"ΣΧ,","")&amp;""&amp;IF(T726=1,"Κ28,","")&amp;""&amp;IF(U726=1,"ΣΕΥΠ,","")</f>
        <v/>
      </c>
    </row>
    <row r="710" spans="1:26" ht="15">
      <c r="A710" s="79">
        <v>4</v>
      </c>
      <c r="B710" s="277"/>
      <c r="C710" s="23"/>
      <c r="D710" s="24"/>
      <c r="E710" s="25"/>
      <c r="F710" s="14"/>
      <c r="G710" s="14"/>
      <c r="H710" s="14"/>
      <c r="I710" s="14"/>
      <c r="J710" s="14"/>
      <c r="K710" s="14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60"/>
      <c r="Y710" s="55" t="s">
        <v>41</v>
      </c>
      <c r="Z710" s="54" t="str">
        <f>IF(F735=1,"Γ1,","")&amp;""&amp;IF(G735=1,"Γ2,","")&amp;""&amp;IF(H735=1,"Γ3,","")&amp;""&amp;IF(I735=1,"Γ4,","")&amp;""&amp;IF(J735=1,"Γ5,","")&amp;""&amp;IF(K735=1,"Γ6,","")&amp;""&amp;IF(L735=1,"Γ7,","")&amp;""&amp;IF(M735=1,"B1,","")&amp;""&amp;IF(N735=1,"B2,","")&amp;""&amp;IF(O735=1,"B3,","")&amp;""&amp;IF(P735=1,"B4,","")&amp;""&amp;IF(Q735=1,"ΦΧ,","")&amp;""&amp;IF(R735=1,"ΚΑΜ,","")&amp;""&amp;IF(S735=1,"ΣΧ,","")&amp;""&amp;IF(T735=1,"Κ28,","")&amp;""&amp;IF(U735=1,"ΣΕΥΠ,","")</f>
        <v/>
      </c>
    </row>
    <row r="711" spans="1:26" ht="12.75">
      <c r="A711" s="79">
        <v>4</v>
      </c>
      <c r="B711" s="277"/>
      <c r="C711" s="69" t="s">
        <v>36</v>
      </c>
      <c r="D711" s="20" t="s">
        <v>32</v>
      </c>
      <c r="E711" s="16"/>
      <c r="F711" s="13"/>
      <c r="G711" s="13"/>
      <c r="H711" s="13"/>
      <c r="I711" s="13"/>
      <c r="J711" s="13"/>
      <c r="K711" s="13"/>
      <c r="L711" s="13"/>
      <c r="M711" s="13"/>
      <c r="N711" s="13"/>
      <c r="O711" s="13"/>
      <c r="P711" s="13"/>
      <c r="Q711" s="13"/>
      <c r="R711" s="13"/>
      <c r="S711" s="13"/>
      <c r="T711" s="13"/>
      <c r="U711" s="13"/>
      <c r="V711" s="56">
        <f t="shared" ref="V711:V718" si="35">F711*$F$2+G711*$G$2+H711*$H$2+I711*$I$2+J711*$J$2+K711*$K$2+L711*$L$2+M711*$M$2+N711*$N$2+O711*$O$2+P711*$P$2+Q711*$Q$2+R711*$R$2+S711*$S$2+U711*$U$2+T711*$T$150</f>
        <v>0</v>
      </c>
    </row>
    <row r="712" spans="1:26" ht="12.75">
      <c r="A712" s="79">
        <v>4</v>
      </c>
      <c r="B712" s="277"/>
      <c r="C712" s="70"/>
      <c r="D712" s="21" t="s">
        <v>33</v>
      </c>
      <c r="E712" s="2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56">
        <f t="shared" si="35"/>
        <v>0</v>
      </c>
    </row>
    <row r="713" spans="1:26" ht="12.75">
      <c r="A713" s="79">
        <v>4</v>
      </c>
      <c r="B713" s="277"/>
      <c r="C713" s="70"/>
      <c r="D713" s="20" t="s">
        <v>34</v>
      </c>
      <c r="E713" s="16"/>
      <c r="F713" s="13"/>
      <c r="G713" s="13"/>
      <c r="H713" s="13"/>
      <c r="I713" s="13"/>
      <c r="J713" s="13"/>
      <c r="K713" s="13"/>
      <c r="L713" s="13"/>
      <c r="M713" s="13"/>
      <c r="N713" s="13"/>
      <c r="O713" s="13"/>
      <c r="P713" s="13"/>
      <c r="Q713" s="13"/>
      <c r="R713" s="13"/>
      <c r="S713" s="13"/>
      <c r="T713" s="13"/>
      <c r="U713" s="13"/>
      <c r="V713" s="56">
        <f t="shared" si="35"/>
        <v>0</v>
      </c>
    </row>
    <row r="714" spans="1:26" ht="12.75">
      <c r="A714" s="79">
        <v>4</v>
      </c>
      <c r="B714" s="277"/>
      <c r="C714" s="64">
        <f>E711+E712+E713+E714+E715+E716+E717+E718</f>
        <v>0</v>
      </c>
      <c r="D714" s="21" t="s">
        <v>35</v>
      </c>
      <c r="E714" s="2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56">
        <f t="shared" si="35"/>
        <v>0</v>
      </c>
    </row>
    <row r="715" spans="1:26" ht="12.75" hidden="1">
      <c r="A715" s="79">
        <v>4</v>
      </c>
      <c r="B715" s="277"/>
      <c r="C715" s="71" t="s">
        <v>37</v>
      </c>
      <c r="D715" s="20" t="s">
        <v>32</v>
      </c>
      <c r="E715" s="16"/>
      <c r="F715" s="13"/>
      <c r="G715" s="13"/>
      <c r="H715" s="13"/>
      <c r="I715" s="13"/>
      <c r="J715" s="13"/>
      <c r="K715" s="13"/>
      <c r="L715" s="13"/>
      <c r="M715" s="13"/>
      <c r="N715" s="13"/>
      <c r="O715" s="13"/>
      <c r="P715" s="13"/>
      <c r="Q715" s="13"/>
      <c r="R715" s="13"/>
      <c r="S715" s="13"/>
      <c r="T715" s="13"/>
      <c r="U715" s="13"/>
      <c r="V715" s="56">
        <f t="shared" si="35"/>
        <v>0</v>
      </c>
    </row>
    <row r="716" spans="1:26" ht="12.75" hidden="1">
      <c r="A716" s="79">
        <v>4</v>
      </c>
      <c r="B716" s="277"/>
      <c r="C716" s="72"/>
      <c r="D716" s="21" t="s">
        <v>33</v>
      </c>
      <c r="E716" s="2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56">
        <f t="shared" si="35"/>
        <v>0</v>
      </c>
    </row>
    <row r="717" spans="1:26" ht="12.75" hidden="1">
      <c r="A717" s="79">
        <v>4</v>
      </c>
      <c r="B717" s="277"/>
      <c r="C717" s="73"/>
      <c r="D717" s="20" t="s">
        <v>34</v>
      </c>
      <c r="E717" s="16"/>
      <c r="F717" s="13"/>
      <c r="G717" s="13"/>
      <c r="H717" s="13"/>
      <c r="I717" s="13"/>
      <c r="J717" s="13"/>
      <c r="K717" s="13"/>
      <c r="L717" s="13"/>
      <c r="M717" s="13"/>
      <c r="N717" s="13"/>
      <c r="O717" s="13"/>
      <c r="P717" s="13"/>
      <c r="Q717" s="13"/>
      <c r="R717" s="13"/>
      <c r="S717" s="13"/>
      <c r="T717" s="13"/>
      <c r="U717" s="13"/>
      <c r="V717" s="56">
        <f t="shared" si="35"/>
        <v>0</v>
      </c>
    </row>
    <row r="718" spans="1:26" ht="12.75" hidden="1">
      <c r="A718" s="79">
        <v>4</v>
      </c>
      <c r="B718" s="277"/>
      <c r="D718" s="21" t="s">
        <v>35</v>
      </c>
      <c r="E718" s="2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56">
        <f t="shared" si="35"/>
        <v>0</v>
      </c>
    </row>
    <row r="719" spans="1:26" ht="12.75">
      <c r="A719" s="79">
        <v>4</v>
      </c>
      <c r="B719" s="277"/>
      <c r="C719" s="23"/>
      <c r="D719" s="24"/>
      <c r="E719" s="25"/>
      <c r="F719" s="14"/>
      <c r="G719" s="14"/>
      <c r="H719" s="14"/>
      <c r="I719" s="14"/>
      <c r="J719" s="14"/>
      <c r="K719" s="14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60"/>
    </row>
    <row r="720" spans="1:26" ht="12.75">
      <c r="A720" s="79">
        <v>4</v>
      </c>
      <c r="B720" s="277"/>
      <c r="C720" s="66" t="s">
        <v>38</v>
      </c>
      <c r="D720" s="20" t="s">
        <v>32</v>
      </c>
      <c r="E720" s="16"/>
      <c r="F720" s="13"/>
      <c r="G720" s="13"/>
      <c r="H720" s="13"/>
      <c r="I720" s="13"/>
      <c r="J720" s="13"/>
      <c r="K720" s="13"/>
      <c r="L720" s="13"/>
      <c r="M720" s="13"/>
      <c r="N720" s="13"/>
      <c r="O720" s="13"/>
      <c r="P720" s="13"/>
      <c r="Q720" s="13"/>
      <c r="R720" s="13"/>
      <c r="S720" s="13"/>
      <c r="T720" s="13"/>
      <c r="U720" s="13"/>
      <c r="V720" s="56">
        <f>F720*$F$2+G720*$G$2+H720*$H$2+I720*$I$2+J720*$J$2+K720*$K$2+L720*$L$2+M720*$M$2+N720*$N$2+O720*$O$2+P720*$P$2+Q720*$Q$2+R720*$R$2+S720*$S$2+U720*$U$2+T720*$T$150</f>
        <v>0</v>
      </c>
    </row>
    <row r="721" spans="1:22" ht="12.75">
      <c r="A721" s="79">
        <v>4</v>
      </c>
      <c r="B721" s="277"/>
      <c r="C721" s="67"/>
      <c r="D721" s="21" t="s">
        <v>33</v>
      </c>
      <c r="E721" s="2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56">
        <f>F721*$F$2+G721*$G$2+H721*$H$2+I721*$I$2+J721*$J$2+K721*$K$2+L721*$L$2+M721*$M$2+N721*$N$2+O721*$O$2+P721*$P$2+Q721*$Q$2+R721*$R$2+S721*$S$2+U721*$U$2+T721*$T$150</f>
        <v>0</v>
      </c>
    </row>
    <row r="722" spans="1:22" ht="12.75">
      <c r="A722" s="79">
        <v>4</v>
      </c>
      <c r="B722" s="277"/>
      <c r="C722" s="68"/>
      <c r="D722" s="20" t="s">
        <v>34</v>
      </c>
      <c r="E722" s="16"/>
      <c r="F722" s="13"/>
      <c r="G722" s="13"/>
      <c r="H722" s="13"/>
      <c r="I722" s="13"/>
      <c r="J722" s="13"/>
      <c r="K722" s="13"/>
      <c r="L722" s="13"/>
      <c r="M722" s="13"/>
      <c r="N722" s="13"/>
      <c r="O722" s="13"/>
      <c r="P722" s="13"/>
      <c r="Q722" s="13"/>
      <c r="R722" s="13"/>
      <c r="S722" s="13"/>
      <c r="T722" s="13"/>
      <c r="U722" s="13"/>
      <c r="V722" s="56">
        <f>F722*$F$2+G722*$G$2+H722*$H$2+I722*$I$2+J722*$J$2+K722*$K$2+L722*$L$2+M722*$M$2+N722*$N$2+O722*$O$2+P722*$P$2+Q722*$Q$2+R722*$R$2+S722*$S$2+U722*$U$2+T722*$T$150</f>
        <v>0</v>
      </c>
    </row>
    <row r="723" spans="1:22" ht="12.75">
      <c r="A723" s="79">
        <v>4</v>
      </c>
      <c r="B723" s="277"/>
      <c r="C723" s="19">
        <f>E720+E721+E722+E723</f>
        <v>0</v>
      </c>
      <c r="D723" s="21" t="s">
        <v>35</v>
      </c>
      <c r="E723" s="2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56">
        <f>F723*$F$2+G723*$G$2+H723*$H$2+I723*$I$2+J723*$J$2+K723*$K$2+L723*$L$2+M723*$M$2+N723*$N$2+O723*$O$2+P723*$P$2+Q723*$Q$2+R723*$R$2+S723*$S$2+U723*$U$2+T723*$T$150</f>
        <v>0</v>
      </c>
    </row>
    <row r="724" spans="1:22" ht="12.75">
      <c r="A724" s="79">
        <v>4</v>
      </c>
      <c r="B724" s="277"/>
      <c r="C724" s="23"/>
      <c r="D724" s="24"/>
      <c r="E724" s="25"/>
      <c r="F724" s="14"/>
      <c r="G724" s="14"/>
      <c r="H724" s="14"/>
      <c r="I724" s="14"/>
      <c r="J724" s="14"/>
      <c r="K724" s="14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60"/>
    </row>
    <row r="725" spans="1:22" ht="12.75">
      <c r="A725" s="79">
        <v>4</v>
      </c>
      <c r="B725" s="277"/>
      <c r="C725" s="69" t="s">
        <v>39</v>
      </c>
      <c r="D725" s="20" t="s">
        <v>32</v>
      </c>
      <c r="E725" s="16"/>
      <c r="F725" s="13"/>
      <c r="G725" s="13"/>
      <c r="H725" s="13"/>
      <c r="I725" s="13"/>
      <c r="J725" s="13"/>
      <c r="K725" s="13"/>
      <c r="L725" s="13"/>
      <c r="M725" s="13"/>
      <c r="N725" s="13"/>
      <c r="O725" s="13"/>
      <c r="P725" s="13"/>
      <c r="Q725" s="13"/>
      <c r="R725" s="13"/>
      <c r="S725" s="13"/>
      <c r="T725" s="13"/>
      <c r="U725" s="13"/>
      <c r="V725" s="56">
        <f t="shared" ref="V725:V732" si="36">F725*$F$2+G725*$G$2+H725*$H$2+I725*$I$2+J725*$J$2+K725*$K$2+L725*$L$2+M725*$M$2+N725*$N$2+O725*$O$2+P725*$P$2+Q725*$Q$2+R725*$R$2+S725*$S$2+U725*$U$2+T725*$T$150</f>
        <v>0</v>
      </c>
    </row>
    <row r="726" spans="1:22" ht="12.75">
      <c r="A726" s="79">
        <v>4</v>
      </c>
      <c r="B726" s="277"/>
      <c r="C726" s="70"/>
      <c r="D726" s="21" t="s">
        <v>33</v>
      </c>
      <c r="E726" s="2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56">
        <f t="shared" si="36"/>
        <v>0</v>
      </c>
    </row>
    <row r="727" spans="1:22" ht="12.75">
      <c r="A727" s="79">
        <v>4</v>
      </c>
      <c r="B727" s="277"/>
      <c r="C727" s="70"/>
      <c r="D727" s="20" t="s">
        <v>34</v>
      </c>
      <c r="E727" s="16"/>
      <c r="F727" s="13"/>
      <c r="G727" s="13"/>
      <c r="H727" s="13"/>
      <c r="I727" s="13"/>
      <c r="J727" s="13"/>
      <c r="K727" s="13"/>
      <c r="L727" s="13"/>
      <c r="M727" s="13"/>
      <c r="N727" s="13"/>
      <c r="O727" s="13"/>
      <c r="P727" s="13"/>
      <c r="Q727" s="13"/>
      <c r="R727" s="13"/>
      <c r="S727" s="13"/>
      <c r="T727" s="13"/>
      <c r="U727" s="13"/>
      <c r="V727" s="56">
        <f t="shared" si="36"/>
        <v>0</v>
      </c>
    </row>
    <row r="728" spans="1:22" ht="12.75">
      <c r="A728" s="79">
        <v>4</v>
      </c>
      <c r="B728" s="277"/>
      <c r="C728" s="64">
        <f>E725+E726+E727+E728+E729+E730+E731+E732</f>
        <v>0</v>
      </c>
      <c r="D728" s="21" t="s">
        <v>35</v>
      </c>
      <c r="E728" s="2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56">
        <f t="shared" si="36"/>
        <v>0</v>
      </c>
    </row>
    <row r="729" spans="1:22" ht="12.75" hidden="1">
      <c r="A729" s="79">
        <v>4</v>
      </c>
      <c r="B729" s="277"/>
      <c r="C729" s="71" t="s">
        <v>40</v>
      </c>
      <c r="D729" s="20" t="s">
        <v>32</v>
      </c>
      <c r="E729" s="16"/>
      <c r="F729" s="13"/>
      <c r="G729" s="13"/>
      <c r="H729" s="13"/>
      <c r="I729" s="13"/>
      <c r="J729" s="13"/>
      <c r="K729" s="13"/>
      <c r="L729" s="13"/>
      <c r="M729" s="13"/>
      <c r="N729" s="13"/>
      <c r="O729" s="13"/>
      <c r="P729" s="13"/>
      <c r="Q729" s="13"/>
      <c r="R729" s="13"/>
      <c r="S729" s="13"/>
      <c r="T729" s="13"/>
      <c r="U729" s="13"/>
      <c r="V729" s="56">
        <f t="shared" si="36"/>
        <v>0</v>
      </c>
    </row>
    <row r="730" spans="1:22" ht="12.75" hidden="1">
      <c r="A730" s="79">
        <v>4</v>
      </c>
      <c r="B730" s="277"/>
      <c r="C730" s="72"/>
      <c r="D730" s="21" t="s">
        <v>33</v>
      </c>
      <c r="E730" s="2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56">
        <f t="shared" si="36"/>
        <v>0</v>
      </c>
    </row>
    <row r="731" spans="1:22" ht="12.75" hidden="1">
      <c r="A731" s="79">
        <v>4</v>
      </c>
      <c r="B731" s="277"/>
      <c r="C731" s="73"/>
      <c r="D731" s="20" t="s">
        <v>34</v>
      </c>
      <c r="E731" s="16"/>
      <c r="F731" s="13"/>
      <c r="G731" s="13"/>
      <c r="H731" s="13"/>
      <c r="I731" s="13"/>
      <c r="J731" s="13"/>
      <c r="K731" s="13"/>
      <c r="L731" s="13"/>
      <c r="M731" s="13"/>
      <c r="N731" s="13"/>
      <c r="O731" s="13"/>
      <c r="P731" s="13"/>
      <c r="Q731" s="13"/>
      <c r="R731" s="13"/>
      <c r="S731" s="13"/>
      <c r="T731" s="13"/>
      <c r="U731" s="13"/>
      <c r="V731" s="56">
        <f t="shared" si="36"/>
        <v>0</v>
      </c>
    </row>
    <row r="732" spans="1:22" ht="12.75" hidden="1">
      <c r="A732" s="79">
        <v>4</v>
      </c>
      <c r="B732" s="277"/>
      <c r="D732" s="21" t="s">
        <v>35</v>
      </c>
      <c r="E732" s="2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56">
        <f t="shared" si="36"/>
        <v>0</v>
      </c>
    </row>
    <row r="733" spans="1:22" ht="12.75">
      <c r="A733" s="79">
        <v>4</v>
      </c>
      <c r="B733" s="277"/>
      <c r="C733" s="23"/>
      <c r="D733" s="24"/>
      <c r="E733" s="25"/>
      <c r="F733" s="14"/>
      <c r="G733" s="14"/>
      <c r="H733" s="14"/>
      <c r="I733" s="14"/>
      <c r="J733" s="14"/>
      <c r="K733" s="14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60"/>
    </row>
    <row r="734" spans="1:22" ht="12.75">
      <c r="A734" s="79">
        <v>4</v>
      </c>
      <c r="B734" s="277"/>
      <c r="C734" s="66" t="s">
        <v>41</v>
      </c>
      <c r="D734" s="20" t="s">
        <v>32</v>
      </c>
      <c r="E734" s="16"/>
      <c r="F734" s="13"/>
      <c r="G734" s="13"/>
      <c r="H734" s="13"/>
      <c r="I734" s="13"/>
      <c r="J734" s="13"/>
      <c r="K734" s="13"/>
      <c r="L734" s="13"/>
      <c r="M734" s="13"/>
      <c r="N734" s="13"/>
      <c r="O734" s="13"/>
      <c r="P734" s="13"/>
      <c r="Q734" s="13"/>
      <c r="R734" s="13"/>
      <c r="S734" s="13"/>
      <c r="T734" s="13"/>
      <c r="U734" s="13"/>
      <c r="V734" s="56">
        <f>F734*$F$2+G734*$G$2+H734*$H$2+I734*$I$2+J734*$J$2+K734*$K$2+L734*$L$2+M734*$M$2+N734*$N$2+O734*$O$2+P734*$P$2+Q734*$Q$2+R734*$R$2+S734*$S$2+U734*$U$2+T734*$T$150</f>
        <v>0</v>
      </c>
    </row>
    <row r="735" spans="1:22" ht="12.75">
      <c r="A735" s="79">
        <v>4</v>
      </c>
      <c r="B735" s="277"/>
      <c r="C735" s="67"/>
      <c r="D735" s="21" t="s">
        <v>33</v>
      </c>
      <c r="E735" s="1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56">
        <f>F735*$F$2+G735*$G$2+H735*$H$2+I735*$I$2+J735*$J$2+K735*$K$2+L735*$L$2+M735*$M$2+N735*$N$2+O735*$O$2+P735*$P$2+Q735*$Q$2+R735*$R$2+S735*$S$2+U735*$U$2+T735*$T$150</f>
        <v>0</v>
      </c>
    </row>
    <row r="736" spans="1:22" ht="12.75">
      <c r="A736" s="79">
        <v>4</v>
      </c>
      <c r="B736" s="277"/>
      <c r="C736" s="68"/>
      <c r="D736" s="20" t="s">
        <v>34</v>
      </c>
      <c r="E736" s="16"/>
      <c r="F736" s="13"/>
      <c r="G736" s="13"/>
      <c r="H736" s="13"/>
      <c r="I736" s="13"/>
      <c r="J736" s="13"/>
      <c r="K736" s="13"/>
      <c r="L736" s="13"/>
      <c r="M736" s="13"/>
      <c r="N736" s="13"/>
      <c r="O736" s="13"/>
      <c r="P736" s="13"/>
      <c r="Q736" s="13"/>
      <c r="R736" s="13"/>
      <c r="S736" s="13"/>
      <c r="T736" s="13"/>
      <c r="U736" s="13"/>
      <c r="V736" s="56">
        <f>F736*$F$2+G736*$G$2+H736*$H$2+I736*$I$2+J736*$J$2+K736*$K$2+L736*$L$2+M736*$M$2+N736*$N$2+O736*$O$2+P736*$P$2+Q736*$Q$2+R736*$R$2+S736*$S$2+U736*$U$2+T736*$T$150</f>
        <v>0</v>
      </c>
    </row>
    <row r="737" spans="1:22" ht="12.75">
      <c r="A737" s="79">
        <v>4</v>
      </c>
      <c r="B737" s="277"/>
      <c r="C737" s="19">
        <f>E734+E735+E736+E737</f>
        <v>0</v>
      </c>
      <c r="D737" s="21" t="s">
        <v>35</v>
      </c>
      <c r="E737" s="2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56">
        <f>F737*$F$2+G737*$G$2+H737*$H$2+I737*$I$2+J737*$J$2+K737*$K$2+L737*$L$2+M737*$M$2+N737*$N$2+O737*$O$2+P737*$P$2+Q737*$Q$2+R737*$R$2+S737*$S$2+U737*$U$2+T737*$T$150</f>
        <v>0</v>
      </c>
    </row>
    <row r="738" spans="1:22" ht="14.25" customHeight="1">
      <c r="A738" s="79">
        <v>4</v>
      </c>
      <c r="B738" s="193"/>
      <c r="C738" s="23"/>
      <c r="D738" s="24"/>
      <c r="E738" s="25"/>
      <c r="F738" s="14"/>
      <c r="G738" s="14"/>
      <c r="H738" s="14"/>
      <c r="I738" s="14"/>
      <c r="J738" s="14"/>
      <c r="K738" s="14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60"/>
    </row>
  </sheetData>
  <mergeCells count="103">
    <mergeCell ref="B1:B2"/>
    <mergeCell ref="B3:B34"/>
    <mergeCell ref="D1:D2"/>
    <mergeCell ref="E1:E2"/>
    <mergeCell ref="C75:C76"/>
    <mergeCell ref="C1:C2"/>
    <mergeCell ref="D38:D39"/>
    <mergeCell ref="E38:E39"/>
    <mergeCell ref="D112:D113"/>
    <mergeCell ref="C112:C113"/>
    <mergeCell ref="E75:E76"/>
    <mergeCell ref="D75:D76"/>
    <mergeCell ref="E112:E113"/>
    <mergeCell ref="B77:B108"/>
    <mergeCell ref="B75:B76"/>
    <mergeCell ref="B38:B39"/>
    <mergeCell ref="B40:B71"/>
    <mergeCell ref="C38:C39"/>
    <mergeCell ref="B112:B113"/>
    <mergeCell ref="B114:B145"/>
    <mergeCell ref="B151:B182"/>
    <mergeCell ref="C223:C224"/>
    <mergeCell ref="C186:C187"/>
    <mergeCell ref="B225:B256"/>
    <mergeCell ref="B149:B150"/>
    <mergeCell ref="B223:B224"/>
    <mergeCell ref="C149:C150"/>
    <mergeCell ref="C445:C446"/>
    <mergeCell ref="C408:C409"/>
    <mergeCell ref="A184:XFD185"/>
    <mergeCell ref="E186:E187"/>
    <mergeCell ref="D186:D187"/>
    <mergeCell ref="B260:B261"/>
    <mergeCell ref="E223:E224"/>
    <mergeCell ref="E445:E446"/>
    <mergeCell ref="E371:E372"/>
    <mergeCell ref="C371:C372"/>
    <mergeCell ref="E408:E409"/>
    <mergeCell ref="D445:D446"/>
    <mergeCell ref="B186:B187"/>
    <mergeCell ref="D223:D224"/>
    <mergeCell ref="E149:E150"/>
    <mergeCell ref="D149:D150"/>
    <mergeCell ref="B188:B219"/>
    <mergeCell ref="B299:B330"/>
    <mergeCell ref="C260:C261"/>
    <mergeCell ref="B371:B372"/>
    <mergeCell ref="E334:E335"/>
    <mergeCell ref="D371:D372"/>
    <mergeCell ref="B262:B293"/>
    <mergeCell ref="D260:D261"/>
    <mergeCell ref="E260:E261"/>
    <mergeCell ref="A369:XFD370"/>
    <mergeCell ref="B336:B367"/>
    <mergeCell ref="C593:C594"/>
    <mergeCell ref="B447:B478"/>
    <mergeCell ref="D519:D520"/>
    <mergeCell ref="B667:B668"/>
    <mergeCell ref="B630:B631"/>
    <mergeCell ref="C630:C631"/>
    <mergeCell ref="B593:B594"/>
    <mergeCell ref="B632:B663"/>
    <mergeCell ref="C667:C668"/>
    <mergeCell ref="B595:B626"/>
    <mergeCell ref="D482:D483"/>
    <mergeCell ref="B408:B409"/>
    <mergeCell ref="D408:D409"/>
    <mergeCell ref="B558:B589"/>
    <mergeCell ref="C482:C483"/>
    <mergeCell ref="D297:D298"/>
    <mergeCell ref="B334:B335"/>
    <mergeCell ref="D334:D335"/>
    <mergeCell ref="B297:B298"/>
    <mergeCell ref="E297:E298"/>
    <mergeCell ref="C297:C298"/>
    <mergeCell ref="D556:D557"/>
    <mergeCell ref="E556:E557"/>
    <mergeCell ref="B445:B446"/>
    <mergeCell ref="E482:E483"/>
    <mergeCell ref="B706:B737"/>
    <mergeCell ref="B669:B700"/>
    <mergeCell ref="D704:D705"/>
    <mergeCell ref="C704:C705"/>
    <mergeCell ref="B521:B552"/>
    <mergeCell ref="C334:C335"/>
    <mergeCell ref="C519:C520"/>
    <mergeCell ref="E519:E520"/>
    <mergeCell ref="D593:D594"/>
    <mergeCell ref="B373:B404"/>
    <mergeCell ref="B519:B520"/>
    <mergeCell ref="E704:E705"/>
    <mergeCell ref="D667:D668"/>
    <mergeCell ref="E667:E668"/>
    <mergeCell ref="D630:D631"/>
    <mergeCell ref="E630:E631"/>
    <mergeCell ref="B484:B515"/>
    <mergeCell ref="C556:C557"/>
    <mergeCell ref="A554:XFD555"/>
    <mergeCell ref="E593:E594"/>
    <mergeCell ref="B556:B557"/>
    <mergeCell ref="B410:B441"/>
    <mergeCell ref="B482:B483"/>
    <mergeCell ref="B704:B705"/>
  </mergeCells>
  <phoneticPr fontId="9" type="noConversion"/>
  <conditionalFormatting sqref="F7:U7 F35:U35 F21:U21 F72:U72 F109:U109 F183:U183 F146:U146 F44:U44 F58:U58 F81:U81 F95:U95 F118:U118 F132:U132 F155:U155 F169:U169">
    <cfRule type="expression" dxfId="20" priority="77" stopIfTrue="1">
      <formula>SUM(F3:F6)&gt;1</formula>
    </cfRule>
  </conditionalFormatting>
  <conditionalFormatting sqref="F16:U16 F30:U30 F53:U53 F67:U67 F90:U90 F104:U104 F127:U127 F141:U141 F164:U164 F178:U178">
    <cfRule type="expression" dxfId="19" priority="78" stopIfTrue="1">
      <formula>SUM(F8:F15)&gt;1</formula>
    </cfRule>
  </conditionalFormatting>
  <conditionalFormatting sqref="S109:U109 S72:U72 S7:U7 S21:U21 S35:U35 S146:U146 S183:U183 F294:U294 F257:U257 F331:U331 F368:U368 F710:U710 F724:U724 F738:U738 F479:U479 F442:U442 F405:U405 F516:U516 F525:U525 F539:U539 F553:U553 F636:U636 F650:U650 F664:U664 F599:U599 F613:U613 F627:U627 F562:U562 F576:U576 F590:U590 F673:U673 F687:U687 F701:U701 F192:U192 F206:U206 F220:U220 S44:U44 S58:U58 S81:U81 S95:U95 S118:U118 S132:U132 S155:U155 S169:U169 F229:U229 F243:U243 F266:U266 F280:U280 F303:U303 F317:U317 F340:U340 F354:U354 F377:U377 F391:U391 F414:U414 F428:U428 F451:U451 F465:U465 F488:U488 F502:U502">
    <cfRule type="expression" dxfId="18" priority="76" stopIfTrue="1">
      <formula>SUM(F3:F6)&gt;1</formula>
    </cfRule>
  </conditionalFormatting>
  <conditionalFormatting sqref="S16:U16 S30:U30 F534:U534 F548:U548 F719:U719 F733:U733 F645:U645 F659:U659 F608:U608 F622:U622 F571:U571 F585:U585 F682:U682 F696:U696 F201:U201 F215:U215 S53:U53 S67:U67 S90:U90 S104:U104 S127:U127 S141:U141 S164:U164 S178:U178 F238:U238 F252:U252 F275:U275 F289:U289 F312:U312 F326:U326 F349:U349 F363:U363 F386:U386 F400:U400 F423:U423 F437:U437 F460:U460 F474:U474 F497:U497 F511:U511">
    <cfRule type="expression" dxfId="17" priority="75" stopIfTrue="1">
      <formula>SUM(F8:F15)&gt;1</formula>
    </cfRule>
  </conditionalFormatting>
  <conditionalFormatting sqref="T710 T724 T738 T229 T243 T257 T266 T280 T294 T317 T331 T340 T354 T368 T303 T636 T650 T664 T599 T613 T627 T562 T576 T590 T673 T687 T701 T192 T206 T220">
    <cfRule type="expression" dxfId="16" priority="60" stopIfTrue="1">
      <formula>SUM(T188:T191)&gt;1</formula>
    </cfRule>
  </conditionalFormatting>
  <conditionalFormatting sqref="R229:U229 R243:U243">
    <cfRule type="expression" dxfId="15" priority="16" stopIfTrue="1">
      <formula>SUM(R225:R228)&gt;1</formula>
    </cfRule>
  </conditionalFormatting>
  <conditionalFormatting sqref="R238:U238 R252:U252">
    <cfRule type="expression" dxfId="14" priority="15" stopIfTrue="1">
      <formula>SUM(R230:R237)&gt;1</formula>
    </cfRule>
  </conditionalFormatting>
  <conditionalFormatting sqref="R266:U266 R280:U280">
    <cfRule type="expression" dxfId="13" priority="14" stopIfTrue="1">
      <formula>SUM(R262:R265)&gt;1</formula>
    </cfRule>
  </conditionalFormatting>
  <conditionalFormatting sqref="R275:U275 R289:U289">
    <cfRule type="expression" dxfId="12" priority="13" stopIfTrue="1">
      <formula>SUM(R267:R274)&gt;1</formula>
    </cfRule>
  </conditionalFormatting>
  <conditionalFormatting sqref="R303:U303 R317:U317">
    <cfRule type="expression" dxfId="11" priority="12" stopIfTrue="1">
      <formula>SUM(R299:R302)&gt;1</formula>
    </cfRule>
  </conditionalFormatting>
  <conditionalFormatting sqref="R312:U312 R326:U326">
    <cfRule type="expression" dxfId="10" priority="11" stopIfTrue="1">
      <formula>SUM(R304:R311)&gt;1</formula>
    </cfRule>
  </conditionalFormatting>
  <conditionalFormatting sqref="R340:U340 R354:U354">
    <cfRule type="expression" dxfId="9" priority="10" stopIfTrue="1">
      <formula>SUM(R336:R339)&gt;1</formula>
    </cfRule>
  </conditionalFormatting>
  <conditionalFormatting sqref="R349:U349 R363:U363">
    <cfRule type="expression" dxfId="8" priority="9" stopIfTrue="1">
      <formula>SUM(R341:R348)&gt;1</formula>
    </cfRule>
  </conditionalFormatting>
  <conditionalFormatting sqref="R377:U377 R391:U391">
    <cfRule type="expression" dxfId="7" priority="8" stopIfTrue="1">
      <formula>SUM(R373:R376)&gt;1</formula>
    </cfRule>
  </conditionalFormatting>
  <conditionalFormatting sqref="R386:U386 R400:U400">
    <cfRule type="expression" dxfId="6" priority="7" stopIfTrue="1">
      <formula>SUM(R378:R385)&gt;1</formula>
    </cfRule>
  </conditionalFormatting>
  <conditionalFormatting sqref="R414:U414 R428:U428">
    <cfRule type="expression" dxfId="5" priority="6" stopIfTrue="1">
      <formula>SUM(R410:R413)&gt;1</formula>
    </cfRule>
  </conditionalFormatting>
  <conditionalFormatting sqref="R423:U423 R437:U437">
    <cfRule type="expression" dxfId="4" priority="5" stopIfTrue="1">
      <formula>SUM(R415:R422)&gt;1</formula>
    </cfRule>
  </conditionalFormatting>
  <conditionalFormatting sqref="R451:U451 R465:U465">
    <cfRule type="expression" dxfId="3" priority="4" stopIfTrue="1">
      <formula>SUM(R447:R450)&gt;1</formula>
    </cfRule>
  </conditionalFormatting>
  <conditionalFormatting sqref="R460:U460 R474:U474">
    <cfRule type="expression" dxfId="2" priority="3" stopIfTrue="1">
      <formula>SUM(R452:R459)&gt;1</formula>
    </cfRule>
  </conditionalFormatting>
  <conditionalFormatting sqref="R488:U488 R502:U502">
    <cfRule type="expression" dxfId="1" priority="2" stopIfTrue="1">
      <formula>SUM(R484:R487)&gt;1</formula>
    </cfRule>
  </conditionalFormatting>
  <conditionalFormatting sqref="R497:U497 R511:U511">
    <cfRule type="expression" dxfId="0" priority="1" stopIfTrue="1">
      <formula>SUM(R489:R496)&gt;1</formula>
    </cfRule>
  </conditionalFormatting>
  <pageMargins left="0.4" right="0.27" top="1" bottom="1" header="0.5" footer="0.5"/>
  <pageSetup paperSize="9" scale="86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Φύλλα εργασίας</vt:lpstr>
      </vt:variant>
      <vt:variant>
        <vt:i4>3</vt:i4>
      </vt:variant>
      <vt:variant>
        <vt:lpstr>Περιοχές με ονόματα</vt:lpstr>
      </vt:variant>
      <vt:variant>
        <vt:i4>4</vt:i4>
      </vt:variant>
    </vt:vector>
  </HeadingPairs>
  <TitlesOfParts>
    <vt:vector size="7" baseType="lpstr">
      <vt:lpstr>1-ΜΑΘΗΜΑΤΑ</vt:lpstr>
      <vt:lpstr>2-ΠΡΟΓΡΑΜΜΑ</vt:lpstr>
      <vt:lpstr>3-ΑΙΘΟΥΣΕΣ</vt:lpstr>
      <vt:lpstr>'1-ΜΑΘΗΜΑΤΑ'!Print_Area</vt:lpstr>
      <vt:lpstr>'2-ΠΡΟΓΡΑΜΜΑ'!Print_Area</vt:lpstr>
      <vt:lpstr>'3-ΑΙΘΟΥΣΕΣ'!Print_Area</vt:lpstr>
      <vt:lpstr>'2-ΠΡΟΓΡΑΜΜΑ'!Print_Titles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Στέλιος Δρακουλάκης</dc:creator>
  <cp:lastModifiedBy>stelios</cp:lastModifiedBy>
  <cp:lastPrinted>2016-06-02T08:07:57Z</cp:lastPrinted>
  <dcterms:created xsi:type="dcterms:W3CDTF">2006-10-17T10:06:23Z</dcterms:created>
  <dcterms:modified xsi:type="dcterms:W3CDTF">2016-06-06T09:22:48Z</dcterms:modified>
</cp:coreProperties>
</file>